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isesa-my.sharepoint.com/personal/cezary_gorka_tise_pl/Documents/Pulpit/Z-Operatywka/0 - SPRZEDAŻ/2_Łódzkie/2_oze_msp/1_Dokumentacja _pożyczkowa_/"/>
    </mc:Choice>
  </mc:AlternateContent>
  <xr:revisionPtr revIDLastSave="3" documentId="13_ncr:1_{EBA7DA18-D349-442F-9C2E-40B4CABE1ABD}" xr6:coauthVersionLast="47" xr6:coauthVersionMax="47" xr10:uidLastSave="{ED6D07BD-4180-4777-8A31-70CEB2E3CB6A}"/>
  <bookViews>
    <workbookView xWindow="28680" yWindow="-120" windowWidth="29040" windowHeight="15720" xr2:uid="{00000000-000D-0000-FFFF-FFFF00000000}"/>
  </bookViews>
  <sheets>
    <sheet name="harmonogram pożyczki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1" i="4" l="1"/>
  <c r="F191" i="4"/>
  <c r="G191" i="4"/>
  <c r="H191" i="4"/>
  <c r="J191" i="4"/>
  <c r="E192" i="4"/>
  <c r="F192" i="4"/>
  <c r="G192" i="4"/>
  <c r="H192" i="4"/>
  <c r="J192" i="4"/>
  <c r="E193" i="4"/>
  <c r="F193" i="4"/>
  <c r="G193" i="4"/>
  <c r="H193" i="4"/>
  <c r="J193" i="4"/>
  <c r="E194" i="4"/>
  <c r="F194" i="4"/>
  <c r="G194" i="4"/>
  <c r="H194" i="4"/>
  <c r="J194" i="4"/>
  <c r="E195" i="4"/>
  <c r="F195" i="4"/>
  <c r="G195" i="4"/>
  <c r="H195" i="4"/>
  <c r="J195" i="4"/>
  <c r="E196" i="4"/>
  <c r="F196" i="4"/>
  <c r="G196" i="4"/>
  <c r="H196" i="4"/>
  <c r="J196" i="4"/>
  <c r="E197" i="4"/>
  <c r="F197" i="4"/>
  <c r="G197" i="4"/>
  <c r="H197" i="4"/>
  <c r="J197" i="4"/>
  <c r="E198" i="4"/>
  <c r="F198" i="4"/>
  <c r="G198" i="4"/>
  <c r="H198" i="4"/>
  <c r="J198" i="4"/>
  <c r="E199" i="4"/>
  <c r="F199" i="4"/>
  <c r="G199" i="4"/>
  <c r="H199" i="4"/>
  <c r="J199" i="4"/>
  <c r="E200" i="4"/>
  <c r="F200" i="4"/>
  <c r="G200" i="4"/>
  <c r="H200" i="4"/>
  <c r="J200" i="4"/>
  <c r="E201" i="4"/>
  <c r="F201" i="4"/>
  <c r="G201" i="4"/>
  <c r="H201" i="4"/>
  <c r="J201" i="4"/>
  <c r="E202" i="4"/>
  <c r="F202" i="4"/>
  <c r="G202" i="4"/>
  <c r="H202" i="4"/>
  <c r="J202" i="4"/>
  <c r="E203" i="4"/>
  <c r="F203" i="4"/>
  <c r="G203" i="4"/>
  <c r="H203" i="4"/>
  <c r="J203" i="4"/>
  <c r="E204" i="4"/>
  <c r="F204" i="4"/>
  <c r="G204" i="4"/>
  <c r="H204" i="4"/>
  <c r="J204" i="4"/>
  <c r="E205" i="4"/>
  <c r="F205" i="4"/>
  <c r="G205" i="4"/>
  <c r="H205" i="4"/>
  <c r="J205" i="4"/>
  <c r="E206" i="4"/>
  <c r="F206" i="4"/>
  <c r="G206" i="4"/>
  <c r="H206" i="4"/>
  <c r="J206" i="4"/>
  <c r="E207" i="4"/>
  <c r="F207" i="4"/>
  <c r="G207" i="4"/>
  <c r="H207" i="4"/>
  <c r="J207" i="4"/>
  <c r="E208" i="4"/>
  <c r="F208" i="4"/>
  <c r="G208" i="4"/>
  <c r="H208" i="4"/>
  <c r="J208" i="4"/>
  <c r="E209" i="4"/>
  <c r="F209" i="4"/>
  <c r="G209" i="4"/>
  <c r="H209" i="4"/>
  <c r="J209" i="4"/>
  <c r="E210" i="4"/>
  <c r="F210" i="4"/>
  <c r="G210" i="4"/>
  <c r="H210" i="4"/>
  <c r="J210" i="4"/>
  <c r="E211" i="4"/>
  <c r="F211" i="4"/>
  <c r="G211" i="4"/>
  <c r="H211" i="4"/>
  <c r="J211" i="4"/>
  <c r="I210" i="4" l="1"/>
  <c r="I202" i="4"/>
  <c r="I194" i="4"/>
  <c r="I208" i="4"/>
  <c r="I196" i="4"/>
  <c r="I204" i="4"/>
  <c r="I200" i="4"/>
  <c r="I192" i="4"/>
  <c r="I206" i="4"/>
  <c r="I198" i="4"/>
  <c r="I197" i="4"/>
  <c r="I205" i="4"/>
  <c r="I207" i="4"/>
  <c r="I199" i="4"/>
  <c r="I191" i="4"/>
  <c r="I209" i="4"/>
  <c r="I201" i="4"/>
  <c r="I193" i="4"/>
  <c r="I211" i="4"/>
  <c r="I203" i="4"/>
  <c r="I195" i="4"/>
  <c r="L12" i="4"/>
  <c r="K12" i="4" l="1"/>
  <c r="J10" i="4"/>
  <c r="K11" i="4"/>
  <c r="L11" i="4"/>
  <c r="K13" i="4"/>
  <c r="L13" i="4"/>
  <c r="M14" i="4"/>
  <c r="J234" i="4" l="1"/>
  <c r="M16" i="4" s="1"/>
  <c r="J241" i="4"/>
  <c r="F10" i="4"/>
  <c r="B10" i="4" l="1"/>
  <c r="B11" i="4" l="1"/>
  <c r="B12" i="4" s="1"/>
  <c r="C11" i="4"/>
  <c r="J11" i="4" s="1"/>
  <c r="G11" i="4" l="1"/>
  <c r="BB11" i="4"/>
  <c r="H11" i="4"/>
  <c r="F11" i="4"/>
  <c r="C12" i="4"/>
  <c r="J12" i="4" s="1"/>
  <c r="B13" i="4"/>
  <c r="I11" i="4" l="1"/>
  <c r="BA11" i="4"/>
  <c r="C13" i="4"/>
  <c r="J13" i="4" s="1"/>
  <c r="G12" i="4"/>
  <c r="BB12" i="4"/>
  <c r="E12" i="4"/>
  <c r="F12" i="4"/>
  <c r="H12" i="4"/>
  <c r="B14" i="4"/>
  <c r="I12" i="4" l="1"/>
  <c r="BA12" i="4"/>
  <c r="F13" i="4"/>
  <c r="C14" i="4"/>
  <c r="J14" i="4" s="1"/>
  <c r="G13" i="4"/>
  <c r="BB13" i="4"/>
  <c r="E13" i="4"/>
  <c r="H13" i="4"/>
  <c r="B15" i="4"/>
  <c r="I13" i="4" l="1"/>
  <c r="BA13" i="4"/>
  <c r="C15" i="4"/>
  <c r="J15" i="4" s="1"/>
  <c r="G14" i="4"/>
  <c r="BB14" i="4"/>
  <c r="E14" i="4"/>
  <c r="F14" i="4"/>
  <c r="F15" i="4" s="1"/>
  <c r="H14" i="4"/>
  <c r="B16" i="4"/>
  <c r="I14" i="4" l="1"/>
  <c r="BA14" i="4"/>
  <c r="C16" i="4"/>
  <c r="J16" i="4" s="1"/>
  <c r="G15" i="4"/>
  <c r="BB15" i="4"/>
  <c r="E15" i="4"/>
  <c r="H15" i="4"/>
  <c r="B17" i="4"/>
  <c r="I15" i="4" l="1"/>
  <c r="BA15" i="4"/>
  <c r="Q39" i="4"/>
  <c r="R39" i="4"/>
  <c r="C17" i="4"/>
  <c r="J17" i="4" s="1"/>
  <c r="G16" i="4"/>
  <c r="BB16" i="4"/>
  <c r="E16" i="4"/>
  <c r="F16" i="4"/>
  <c r="H16" i="4"/>
  <c r="B18" i="4"/>
  <c r="I16" i="4" l="1"/>
  <c r="BA16" i="4"/>
  <c r="F17" i="4"/>
  <c r="C18" i="4"/>
  <c r="J18" i="4" s="1"/>
  <c r="E17" i="4"/>
  <c r="BB17" i="4"/>
  <c r="G17" i="4"/>
  <c r="H17" i="4"/>
  <c r="B19" i="4"/>
  <c r="BA17" i="4" l="1"/>
  <c r="I17" i="4"/>
  <c r="F18" i="4"/>
  <c r="C19" i="4"/>
  <c r="J19" i="4" s="1"/>
  <c r="E18" i="4"/>
  <c r="G18" i="4"/>
  <c r="BB18" i="4"/>
  <c r="H18" i="4"/>
  <c r="B20" i="4"/>
  <c r="BA18" i="4" l="1"/>
  <c r="I18" i="4"/>
  <c r="C20" i="4"/>
  <c r="J20" i="4" s="1"/>
  <c r="E19" i="4"/>
  <c r="BB19" i="4"/>
  <c r="G19" i="4"/>
  <c r="F19" i="4"/>
  <c r="H19" i="4"/>
  <c r="B21" i="4"/>
  <c r="BA19" i="4" l="1"/>
  <c r="I19" i="4"/>
  <c r="F20" i="4"/>
  <c r="C21" i="4"/>
  <c r="J21" i="4" s="1"/>
  <c r="E20" i="4"/>
  <c r="G20" i="4"/>
  <c r="BB20" i="4"/>
  <c r="H20" i="4"/>
  <c r="B22" i="4"/>
  <c r="BA20" i="4" l="1"/>
  <c r="I20" i="4"/>
  <c r="F21" i="4"/>
  <c r="C22" i="4"/>
  <c r="J22" i="4" s="1"/>
  <c r="E21" i="4"/>
  <c r="BB21" i="4"/>
  <c r="G21" i="4"/>
  <c r="H21" i="4"/>
  <c r="B23" i="4"/>
  <c r="BA21" i="4" l="1"/>
  <c r="I21" i="4"/>
  <c r="C23" i="4"/>
  <c r="J23" i="4" s="1"/>
  <c r="F22" i="4"/>
  <c r="E22" i="4"/>
  <c r="G22" i="4"/>
  <c r="BB22" i="4"/>
  <c r="H22" i="4"/>
  <c r="B24" i="4"/>
  <c r="BA22" i="4" l="1"/>
  <c r="I22" i="4"/>
  <c r="G23" i="4"/>
  <c r="F23" i="4"/>
  <c r="C24" i="4"/>
  <c r="BB24" i="4" s="1"/>
  <c r="E23" i="4"/>
  <c r="BB23" i="4"/>
  <c r="H23" i="4"/>
  <c r="B25" i="4"/>
  <c r="BA23" i="4" l="1"/>
  <c r="I23" i="4"/>
  <c r="C25" i="4"/>
  <c r="BB25" i="4" s="1"/>
  <c r="G24" i="4"/>
  <c r="J24" i="4"/>
  <c r="E24" i="4"/>
  <c r="F24" i="4"/>
  <c r="F25" i="4" s="1"/>
  <c r="H24" i="4"/>
  <c r="B26" i="4"/>
  <c r="BA24" i="4" l="1"/>
  <c r="I24" i="4"/>
  <c r="G25" i="4"/>
  <c r="E25" i="4"/>
  <c r="J25" i="4"/>
  <c r="C26" i="4"/>
  <c r="J26" i="4" s="1"/>
  <c r="H25" i="4"/>
  <c r="B27" i="4"/>
  <c r="BA25" i="4" l="1"/>
  <c r="I25" i="4"/>
  <c r="C27" i="4"/>
  <c r="J27" i="4" s="1"/>
  <c r="E26" i="4"/>
  <c r="F26" i="4"/>
  <c r="BB26" i="4"/>
  <c r="G26" i="4"/>
  <c r="H26" i="4"/>
  <c r="B28" i="4"/>
  <c r="BA26" i="4" l="1"/>
  <c r="I26" i="4"/>
  <c r="E27" i="4"/>
  <c r="G27" i="4"/>
  <c r="F27" i="4"/>
  <c r="BB27" i="4"/>
  <c r="C28" i="4"/>
  <c r="J28" i="4" s="1"/>
  <c r="H27" i="4"/>
  <c r="B29" i="4"/>
  <c r="BA27" i="4" l="1"/>
  <c r="I27" i="4"/>
  <c r="BB28" i="4"/>
  <c r="F28" i="4"/>
  <c r="E28" i="4"/>
  <c r="G28" i="4"/>
  <c r="C29" i="4"/>
  <c r="J29" i="4" s="1"/>
  <c r="H28" i="4"/>
  <c r="B30" i="4"/>
  <c r="BA28" i="4" l="1"/>
  <c r="I28" i="4"/>
  <c r="E29" i="4"/>
  <c r="C30" i="4"/>
  <c r="J30" i="4" s="1"/>
  <c r="G29" i="4"/>
  <c r="BB29" i="4"/>
  <c r="F29" i="4"/>
  <c r="H29" i="4"/>
  <c r="B31" i="4"/>
  <c r="BA29" i="4" l="1"/>
  <c r="I29" i="4"/>
  <c r="C31" i="4"/>
  <c r="J31" i="4" s="1"/>
  <c r="F30" i="4"/>
  <c r="G30" i="4"/>
  <c r="E30" i="4"/>
  <c r="BB30" i="4"/>
  <c r="H30" i="4"/>
  <c r="B32" i="4"/>
  <c r="BA30" i="4" l="1"/>
  <c r="I30" i="4"/>
  <c r="E31" i="4"/>
  <c r="BB31" i="4"/>
  <c r="G31" i="4"/>
  <c r="C32" i="4"/>
  <c r="J32" i="4" s="1"/>
  <c r="F31" i="4"/>
  <c r="H31" i="4"/>
  <c r="B33" i="4"/>
  <c r="BA31" i="4" l="1"/>
  <c r="I31" i="4"/>
  <c r="F32" i="4"/>
  <c r="G32" i="4"/>
  <c r="BB32" i="4"/>
  <c r="C33" i="4"/>
  <c r="J33" i="4" s="1"/>
  <c r="E32" i="4"/>
  <c r="H32" i="4"/>
  <c r="B34" i="4"/>
  <c r="BA32" i="4" l="1"/>
  <c r="C34" i="4"/>
  <c r="J34" i="4" s="1"/>
  <c r="I32" i="4"/>
  <c r="G33" i="4"/>
  <c r="F33" i="4"/>
  <c r="BB33" i="4"/>
  <c r="E33" i="4"/>
  <c r="H33" i="4"/>
  <c r="B35" i="4"/>
  <c r="F34" i="4" l="1"/>
  <c r="BA33" i="4"/>
  <c r="C35" i="4"/>
  <c r="J35" i="4" s="1"/>
  <c r="E34" i="4"/>
  <c r="BB34" i="4"/>
  <c r="G34" i="4"/>
  <c r="I33" i="4"/>
  <c r="H34" i="4"/>
  <c r="B36" i="4"/>
  <c r="BB35" i="4" l="1"/>
  <c r="C36" i="4"/>
  <c r="J36" i="4" s="1"/>
  <c r="F35" i="4"/>
  <c r="E35" i="4"/>
  <c r="G35" i="4"/>
  <c r="BA34" i="4"/>
  <c r="I34" i="4"/>
  <c r="H35" i="4"/>
  <c r="B37" i="4"/>
  <c r="G36" i="4" l="1"/>
  <c r="E36" i="4"/>
  <c r="F36" i="4"/>
  <c r="C37" i="4"/>
  <c r="J37" i="4" s="1"/>
  <c r="BB36" i="4"/>
  <c r="BA35" i="4"/>
  <c r="I35" i="4"/>
  <c r="H36" i="4"/>
  <c r="B38" i="4"/>
  <c r="C38" i="4" l="1"/>
  <c r="J38" i="4" s="1"/>
  <c r="G37" i="4"/>
  <c r="E37" i="4"/>
  <c r="BB37" i="4"/>
  <c r="F37" i="4"/>
  <c r="F38" i="4" s="1"/>
  <c r="BA36" i="4"/>
  <c r="I36" i="4"/>
  <c r="H37" i="4"/>
  <c r="B39" i="4"/>
  <c r="G38" i="4" l="1"/>
  <c r="B40" i="4"/>
  <c r="C39" i="4"/>
  <c r="J39" i="4" s="1"/>
  <c r="BB38" i="4"/>
  <c r="E38" i="4"/>
  <c r="BA37" i="4"/>
  <c r="I37" i="4"/>
  <c r="H38" i="4"/>
  <c r="B41" i="4" l="1"/>
  <c r="C40" i="4"/>
  <c r="C41" i="4" s="1"/>
  <c r="F39" i="4"/>
  <c r="E39" i="4"/>
  <c r="BB39" i="4"/>
  <c r="G39" i="4"/>
  <c r="BA38" i="4"/>
  <c r="I38" i="4"/>
  <c r="H39" i="4"/>
  <c r="B42" i="4" l="1"/>
  <c r="C42" i="4"/>
  <c r="G41" i="4"/>
  <c r="E41" i="4"/>
  <c r="J41" i="4"/>
  <c r="G40" i="4"/>
  <c r="H40" i="4"/>
  <c r="E40" i="4"/>
  <c r="F40" i="4"/>
  <c r="F41" i="4" s="1"/>
  <c r="J40" i="4"/>
  <c r="H41" i="4" s="1"/>
  <c r="BA39" i="4"/>
  <c r="I39" i="4"/>
  <c r="C43" i="4" l="1"/>
  <c r="B43" i="4"/>
  <c r="I40" i="4"/>
  <c r="I41" i="4"/>
  <c r="H42" i="4"/>
  <c r="F42" i="4"/>
  <c r="G42" i="4"/>
  <c r="J42" i="4"/>
  <c r="E42" i="4"/>
  <c r="B44" i="4" l="1"/>
  <c r="C44" i="4"/>
  <c r="J43" i="4"/>
  <c r="E43" i="4"/>
  <c r="H43" i="4"/>
  <c r="F43" i="4"/>
  <c r="G43" i="4"/>
  <c r="I42" i="4"/>
  <c r="B45" i="4" l="1"/>
  <c r="C45" i="4"/>
  <c r="I43" i="4"/>
  <c r="G44" i="4"/>
  <c r="F44" i="4"/>
  <c r="E44" i="4"/>
  <c r="J44" i="4"/>
  <c r="H44" i="4"/>
  <c r="G45" i="4" l="1"/>
  <c r="H45" i="4"/>
  <c r="F45" i="4"/>
  <c r="J45" i="4"/>
  <c r="E45" i="4"/>
  <c r="B46" i="4"/>
  <c r="C46" i="4"/>
  <c r="I44" i="4"/>
  <c r="I45" i="4" l="1"/>
  <c r="H46" i="4"/>
  <c r="J46" i="4"/>
  <c r="G46" i="4"/>
  <c r="F46" i="4"/>
  <c r="E46" i="4"/>
  <c r="C47" i="4"/>
  <c r="B47" i="4"/>
  <c r="E47" i="4" l="1"/>
  <c r="H47" i="4"/>
  <c r="J47" i="4"/>
  <c r="G47" i="4"/>
  <c r="F47" i="4"/>
  <c r="B48" i="4"/>
  <c r="C48" i="4"/>
  <c r="I46" i="4"/>
  <c r="I47" i="4" l="1"/>
  <c r="J48" i="4"/>
  <c r="F48" i="4"/>
  <c r="E48" i="4"/>
  <c r="G48" i="4"/>
  <c r="H48" i="4"/>
  <c r="C49" i="4"/>
  <c r="B49" i="4"/>
  <c r="H49" i="4" l="1"/>
  <c r="G49" i="4"/>
  <c r="J49" i="4"/>
  <c r="F49" i="4"/>
  <c r="E49" i="4"/>
  <c r="I48" i="4"/>
  <c r="B50" i="4"/>
  <c r="C50" i="4"/>
  <c r="J50" i="4" l="1"/>
  <c r="F50" i="4"/>
  <c r="H50" i="4"/>
  <c r="E50" i="4"/>
  <c r="G50" i="4"/>
  <c r="B51" i="4"/>
  <c r="C51" i="4"/>
  <c r="I49" i="4"/>
  <c r="I50" i="4" l="1"/>
  <c r="C52" i="4"/>
  <c r="B52" i="4"/>
  <c r="H51" i="4"/>
  <c r="F51" i="4"/>
  <c r="G51" i="4"/>
  <c r="J51" i="4"/>
  <c r="E51" i="4"/>
  <c r="I51" i="4" l="1"/>
  <c r="H52" i="4"/>
  <c r="G52" i="4"/>
  <c r="J52" i="4"/>
  <c r="E52" i="4"/>
  <c r="F52" i="4"/>
  <c r="C53" i="4"/>
  <c r="B53" i="4"/>
  <c r="I52" i="4" l="1"/>
  <c r="F53" i="4"/>
  <c r="J53" i="4"/>
  <c r="E53" i="4"/>
  <c r="G53" i="4"/>
  <c r="H53" i="4"/>
  <c r="B54" i="4"/>
  <c r="C54" i="4"/>
  <c r="I53" i="4" l="1"/>
  <c r="F54" i="4"/>
  <c r="E54" i="4"/>
  <c r="H54" i="4"/>
  <c r="J54" i="4"/>
  <c r="G54" i="4"/>
  <c r="C55" i="4"/>
  <c r="B55" i="4"/>
  <c r="I54" i="4" l="1"/>
  <c r="B56" i="4"/>
  <c r="C56" i="4"/>
  <c r="G55" i="4"/>
  <c r="F55" i="4"/>
  <c r="J55" i="4"/>
  <c r="H55" i="4"/>
  <c r="E55" i="4"/>
  <c r="I55" i="4" l="1"/>
  <c r="C57" i="4"/>
  <c r="B57" i="4"/>
  <c r="J56" i="4"/>
  <c r="G56" i="4"/>
  <c r="F56" i="4"/>
  <c r="H56" i="4"/>
  <c r="E56" i="4"/>
  <c r="I56" i="4" l="1"/>
  <c r="B58" i="4"/>
  <c r="C58" i="4"/>
  <c r="H57" i="4"/>
  <c r="E57" i="4"/>
  <c r="G57" i="4"/>
  <c r="F57" i="4"/>
  <c r="J57" i="4"/>
  <c r="I57" i="4" l="1"/>
  <c r="C59" i="4"/>
  <c r="B59" i="4"/>
  <c r="F58" i="4"/>
  <c r="E58" i="4"/>
  <c r="G58" i="4"/>
  <c r="H58" i="4"/>
  <c r="J58" i="4"/>
  <c r="B60" i="4" l="1"/>
  <c r="C60" i="4"/>
  <c r="I58" i="4"/>
  <c r="G59" i="4"/>
  <c r="F59" i="4"/>
  <c r="J59" i="4"/>
  <c r="E59" i="4"/>
  <c r="H59" i="4"/>
  <c r="C61" i="4" l="1"/>
  <c r="B61" i="4"/>
  <c r="I59" i="4"/>
  <c r="F60" i="4"/>
  <c r="H60" i="4"/>
  <c r="E60" i="4"/>
  <c r="G60" i="4"/>
  <c r="J60" i="4"/>
  <c r="B62" i="4" l="1"/>
  <c r="C62" i="4"/>
  <c r="J61" i="4"/>
  <c r="E61" i="4"/>
  <c r="H61" i="4"/>
  <c r="F61" i="4"/>
  <c r="G61" i="4"/>
  <c r="I60" i="4"/>
  <c r="C63" i="4" l="1"/>
  <c r="B63" i="4"/>
  <c r="I61" i="4"/>
  <c r="H62" i="4"/>
  <c r="G62" i="4"/>
  <c r="J62" i="4"/>
  <c r="E62" i="4"/>
  <c r="F62" i="4"/>
  <c r="I62" i="4" l="1"/>
  <c r="B64" i="4"/>
  <c r="C64" i="4"/>
  <c r="F63" i="4"/>
  <c r="J63" i="4"/>
  <c r="E63" i="4"/>
  <c r="G63" i="4"/>
  <c r="H63" i="4"/>
  <c r="B65" i="4" l="1"/>
  <c r="C65" i="4"/>
  <c r="I63" i="4"/>
  <c r="H64" i="4"/>
  <c r="G64" i="4"/>
  <c r="F64" i="4"/>
  <c r="J64" i="4"/>
  <c r="E64" i="4"/>
  <c r="I64" i="4" l="1"/>
  <c r="J65" i="4"/>
  <c r="F65" i="4"/>
  <c r="E65" i="4"/>
  <c r="H65" i="4"/>
  <c r="G65" i="4"/>
  <c r="B66" i="4"/>
  <c r="C66" i="4"/>
  <c r="I65" i="4" l="1"/>
  <c r="J66" i="4"/>
  <c r="F66" i="4"/>
  <c r="H66" i="4"/>
  <c r="E66" i="4"/>
  <c r="G66" i="4"/>
  <c r="B67" i="4"/>
  <c r="C67" i="4"/>
  <c r="F67" i="4" l="1"/>
  <c r="I66" i="4"/>
  <c r="H67" i="4"/>
  <c r="B68" i="4"/>
  <c r="C68" i="4"/>
  <c r="E67" i="4"/>
  <c r="G67" i="4"/>
  <c r="J67" i="4"/>
  <c r="Q233" i="4"/>
  <c r="R233" i="4"/>
  <c r="I67" i="4" l="1"/>
  <c r="B69" i="4"/>
  <c r="C69" i="4"/>
  <c r="J68" i="4"/>
  <c r="H68" i="4"/>
  <c r="G68" i="4"/>
  <c r="F68" i="4"/>
  <c r="E68" i="4"/>
  <c r="R234" i="4"/>
  <c r="Q234" i="4"/>
  <c r="C70" i="4" l="1"/>
  <c r="B70" i="4"/>
  <c r="I68" i="4"/>
  <c r="H69" i="4"/>
  <c r="J69" i="4"/>
  <c r="E69" i="4"/>
  <c r="G69" i="4"/>
  <c r="F69" i="4"/>
  <c r="R235" i="4"/>
  <c r="Q235" i="4"/>
  <c r="B71" i="4" l="1"/>
  <c r="C71" i="4"/>
  <c r="I69" i="4"/>
  <c r="J70" i="4"/>
  <c r="F70" i="4"/>
  <c r="E70" i="4"/>
  <c r="G70" i="4"/>
  <c r="H70" i="4"/>
  <c r="R236" i="4"/>
  <c r="Q236" i="4"/>
  <c r="B72" i="4" l="1"/>
  <c r="C72" i="4"/>
  <c r="I70" i="4"/>
  <c r="F71" i="4"/>
  <c r="J71" i="4"/>
  <c r="E71" i="4"/>
  <c r="H71" i="4"/>
  <c r="G71" i="4"/>
  <c r="Q237" i="4"/>
  <c r="R237" i="4"/>
  <c r="B73" i="4" l="1"/>
  <c r="C73" i="4"/>
  <c r="H72" i="4"/>
  <c r="E72" i="4"/>
  <c r="G72" i="4"/>
  <c r="F72" i="4"/>
  <c r="J72" i="4"/>
  <c r="I71" i="4"/>
  <c r="R238" i="4"/>
  <c r="Q238" i="4"/>
  <c r="B74" i="4" l="1"/>
  <c r="C74" i="4"/>
  <c r="E73" i="4"/>
  <c r="F73" i="4"/>
  <c r="H73" i="4"/>
  <c r="G73" i="4"/>
  <c r="J73" i="4"/>
  <c r="I72" i="4"/>
  <c r="R239" i="4"/>
  <c r="Q239" i="4"/>
  <c r="B75" i="4" l="1"/>
  <c r="C75" i="4"/>
  <c r="I73" i="4"/>
  <c r="F74" i="4"/>
  <c r="H74" i="4"/>
  <c r="E74" i="4"/>
  <c r="G74" i="4"/>
  <c r="J74" i="4"/>
  <c r="R240" i="4"/>
  <c r="Q240" i="4"/>
  <c r="B76" i="4" l="1"/>
  <c r="C76" i="4"/>
  <c r="H75" i="4"/>
  <c r="F75" i="4"/>
  <c r="J75" i="4"/>
  <c r="G75" i="4"/>
  <c r="E75" i="4"/>
  <c r="I74" i="4"/>
  <c r="Q241" i="4"/>
  <c r="R241" i="4"/>
  <c r="B77" i="4" l="1"/>
  <c r="C77" i="4"/>
  <c r="E76" i="4"/>
  <c r="H76" i="4"/>
  <c r="J76" i="4"/>
  <c r="F76" i="4"/>
  <c r="G76" i="4"/>
  <c r="I75" i="4"/>
  <c r="R242" i="4"/>
  <c r="Q242" i="4"/>
  <c r="B78" i="4" l="1"/>
  <c r="C78" i="4"/>
  <c r="I76" i="4"/>
  <c r="E77" i="4"/>
  <c r="F77" i="4"/>
  <c r="J77" i="4"/>
  <c r="G77" i="4"/>
  <c r="H77" i="4"/>
  <c r="R243" i="4"/>
  <c r="Q243" i="4"/>
  <c r="B79" i="4" l="1"/>
  <c r="C79" i="4"/>
  <c r="I77" i="4"/>
  <c r="H78" i="4"/>
  <c r="E78" i="4"/>
  <c r="F78" i="4"/>
  <c r="J78" i="4"/>
  <c r="G78" i="4"/>
  <c r="R244" i="4"/>
  <c r="Q244" i="4"/>
  <c r="B80" i="4" l="1"/>
  <c r="C80" i="4"/>
  <c r="I78" i="4"/>
  <c r="F79" i="4"/>
  <c r="J79" i="4"/>
  <c r="G79" i="4"/>
  <c r="H79" i="4"/>
  <c r="E79" i="4"/>
  <c r="B81" i="4" l="1"/>
  <c r="C81" i="4"/>
  <c r="E80" i="4"/>
  <c r="G80" i="4"/>
  <c r="H80" i="4"/>
  <c r="F80" i="4"/>
  <c r="J80" i="4"/>
  <c r="I79" i="4"/>
  <c r="B82" i="4" l="1"/>
  <c r="C82" i="4"/>
  <c r="I80" i="4"/>
  <c r="H81" i="4"/>
  <c r="G81" i="4"/>
  <c r="F81" i="4"/>
  <c r="E81" i="4"/>
  <c r="J81" i="4"/>
  <c r="B83" i="4" l="1"/>
  <c r="C83" i="4"/>
  <c r="I81" i="4"/>
  <c r="E82" i="4"/>
  <c r="F82" i="4"/>
  <c r="J82" i="4"/>
  <c r="G82" i="4"/>
  <c r="H82" i="4"/>
  <c r="B84" i="4" l="1"/>
  <c r="C84" i="4"/>
  <c r="I82" i="4"/>
  <c r="G83" i="4"/>
  <c r="H83" i="4"/>
  <c r="E83" i="4"/>
  <c r="J83" i="4"/>
  <c r="F83" i="4"/>
  <c r="B85" i="4" l="1"/>
  <c r="C85" i="4"/>
  <c r="F84" i="4"/>
  <c r="I83" i="4"/>
  <c r="G84" i="4"/>
  <c r="H84" i="4"/>
  <c r="E84" i="4"/>
  <c r="J84" i="4"/>
  <c r="F85" i="4" l="1"/>
  <c r="B86" i="4"/>
  <c r="C86" i="4"/>
  <c r="E85" i="4"/>
  <c r="G85" i="4"/>
  <c r="H85" i="4"/>
  <c r="J85" i="4"/>
  <c r="I84" i="4"/>
  <c r="F86" i="4" l="1"/>
  <c r="B87" i="4"/>
  <c r="C87" i="4"/>
  <c r="E86" i="4"/>
  <c r="J86" i="4"/>
  <c r="G86" i="4"/>
  <c r="H86" i="4"/>
  <c r="I85" i="4"/>
  <c r="F87" i="4" l="1"/>
  <c r="B88" i="4"/>
  <c r="C88" i="4"/>
  <c r="I86" i="4"/>
  <c r="J87" i="4"/>
  <c r="E87" i="4"/>
  <c r="G87" i="4"/>
  <c r="H87" i="4"/>
  <c r="F88" i="4" l="1"/>
  <c r="B89" i="4"/>
  <c r="C89" i="4"/>
  <c r="I87" i="4"/>
  <c r="E88" i="4"/>
  <c r="J88" i="4"/>
  <c r="G88" i="4"/>
  <c r="H88" i="4"/>
  <c r="B90" i="4" l="1"/>
  <c r="C90" i="4"/>
  <c r="I88" i="4"/>
  <c r="H89" i="4"/>
  <c r="J89" i="4"/>
  <c r="E89" i="4"/>
  <c r="G89" i="4"/>
  <c r="F89" i="4"/>
  <c r="B91" i="4" l="1"/>
  <c r="C91" i="4"/>
  <c r="H90" i="4"/>
  <c r="E90" i="4"/>
  <c r="J90" i="4"/>
  <c r="G90" i="4"/>
  <c r="F90" i="4"/>
  <c r="I89" i="4"/>
  <c r="B92" i="4" l="1"/>
  <c r="C92" i="4"/>
  <c r="I90" i="4"/>
  <c r="F91" i="4"/>
  <c r="G91" i="4"/>
  <c r="H91" i="4"/>
  <c r="E91" i="4"/>
  <c r="J91" i="4"/>
  <c r="B93" i="4" l="1"/>
  <c r="C93" i="4"/>
  <c r="E92" i="4"/>
  <c r="F92" i="4"/>
  <c r="J92" i="4"/>
  <c r="G92" i="4"/>
  <c r="H92" i="4"/>
  <c r="I91" i="4"/>
  <c r="B94" i="4" l="1"/>
  <c r="C94" i="4"/>
  <c r="I92" i="4"/>
  <c r="G93" i="4"/>
  <c r="H93" i="4"/>
  <c r="E93" i="4"/>
  <c r="J93" i="4"/>
  <c r="F93" i="4"/>
  <c r="B95" i="4" l="1"/>
  <c r="C95" i="4"/>
  <c r="I93" i="4"/>
  <c r="F94" i="4"/>
  <c r="J94" i="4"/>
  <c r="G94" i="4"/>
  <c r="H94" i="4"/>
  <c r="E94" i="4"/>
  <c r="E95" i="4" l="1"/>
  <c r="J95" i="4"/>
  <c r="H95" i="4"/>
  <c r="F95" i="4"/>
  <c r="G95" i="4"/>
  <c r="I94" i="4"/>
  <c r="C96" i="4"/>
  <c r="B96" i="4"/>
  <c r="I95" i="4" l="1"/>
  <c r="G96" i="4"/>
  <c r="H96" i="4"/>
  <c r="E96" i="4"/>
  <c r="J96" i="4"/>
  <c r="F96" i="4"/>
  <c r="C97" i="4"/>
  <c r="B97" i="4"/>
  <c r="I96" i="4" l="1"/>
  <c r="E97" i="4"/>
  <c r="J97" i="4"/>
  <c r="F97" i="4"/>
  <c r="G97" i="4"/>
  <c r="H97" i="4"/>
  <c r="C98" i="4"/>
  <c r="B98" i="4"/>
  <c r="H98" i="4" l="1"/>
  <c r="E98" i="4"/>
  <c r="F98" i="4"/>
  <c r="J98" i="4"/>
  <c r="G98" i="4"/>
  <c r="I97" i="4"/>
  <c r="C99" i="4"/>
  <c r="B99" i="4"/>
  <c r="C100" i="4" l="1"/>
  <c r="B100" i="4"/>
  <c r="I98" i="4"/>
  <c r="F99" i="4"/>
  <c r="G99" i="4"/>
  <c r="H99" i="4"/>
  <c r="J99" i="4"/>
  <c r="E99" i="4"/>
  <c r="C101" i="4" l="1"/>
  <c r="B101" i="4"/>
  <c r="G100" i="4"/>
  <c r="H100" i="4"/>
  <c r="E100" i="4"/>
  <c r="J100" i="4"/>
  <c r="F100" i="4"/>
  <c r="I99" i="4"/>
  <c r="C102" i="4" l="1"/>
  <c r="B102" i="4"/>
  <c r="H101" i="4"/>
  <c r="E101" i="4"/>
  <c r="F101" i="4"/>
  <c r="J101" i="4"/>
  <c r="G101" i="4"/>
  <c r="I101" i="4" s="1"/>
  <c r="I100" i="4"/>
  <c r="F102" i="4" l="1"/>
  <c r="H102" i="4"/>
  <c r="BA102" i="4" s="1"/>
  <c r="C103" i="4"/>
  <c r="B103" i="4"/>
  <c r="E102" i="4"/>
  <c r="G102" i="4"/>
  <c r="I102" i="4" s="1"/>
  <c r="J102" i="4"/>
  <c r="BB102" i="4"/>
  <c r="H103" i="4" l="1"/>
  <c r="F103" i="4"/>
  <c r="G103" i="4"/>
  <c r="J103" i="4"/>
  <c r="E103" i="4"/>
  <c r="C104" i="4"/>
  <c r="B104" i="4"/>
  <c r="J104" i="4" l="1"/>
  <c r="G104" i="4"/>
  <c r="E104" i="4"/>
  <c r="F104" i="4"/>
  <c r="H104" i="4"/>
  <c r="C105" i="4"/>
  <c r="B105" i="4"/>
  <c r="I103" i="4"/>
  <c r="I104" i="4" l="1"/>
  <c r="G105" i="4"/>
  <c r="E105" i="4"/>
  <c r="J105" i="4"/>
  <c r="H105" i="4"/>
  <c r="F105" i="4"/>
  <c r="C106" i="4"/>
  <c r="B106" i="4"/>
  <c r="I105" i="4" l="1"/>
  <c r="J106" i="4"/>
  <c r="G106" i="4"/>
  <c r="E106" i="4"/>
  <c r="H106" i="4"/>
  <c r="F106" i="4"/>
  <c r="B107" i="4"/>
  <c r="C107" i="4"/>
  <c r="I106" i="4" l="1"/>
  <c r="B108" i="4"/>
  <c r="B109" i="4" s="1"/>
  <c r="C108" i="4"/>
  <c r="E107" i="4"/>
  <c r="F107" i="4"/>
  <c r="J107" i="4"/>
  <c r="G107" i="4"/>
  <c r="H107" i="4"/>
  <c r="I107" i="4" l="1"/>
  <c r="C109" i="4"/>
  <c r="G108" i="4"/>
  <c r="J108" i="4"/>
  <c r="H108" i="4"/>
  <c r="E108" i="4"/>
  <c r="B110" i="4"/>
  <c r="F108" i="4"/>
  <c r="I108" i="4" l="1"/>
  <c r="B111" i="4"/>
  <c r="E109" i="4"/>
  <c r="G109" i="4"/>
  <c r="J109" i="4"/>
  <c r="H109" i="4"/>
  <c r="F109" i="4"/>
  <c r="C110" i="4"/>
  <c r="C111" i="4" s="1"/>
  <c r="E111" i="4" l="1"/>
  <c r="G111" i="4"/>
  <c r="J111" i="4"/>
  <c r="C112" i="4"/>
  <c r="B112" i="4"/>
  <c r="E110" i="4"/>
  <c r="F110" i="4"/>
  <c r="F111" i="4" s="1"/>
  <c r="G110" i="4"/>
  <c r="H110" i="4"/>
  <c r="J110" i="4"/>
  <c r="H111" i="4" s="1"/>
  <c r="I109" i="4"/>
  <c r="I111" i="4" l="1"/>
  <c r="C113" i="4"/>
  <c r="B113" i="4"/>
  <c r="I110" i="4"/>
  <c r="J112" i="4"/>
  <c r="H112" i="4"/>
  <c r="G112" i="4"/>
  <c r="E112" i="4"/>
  <c r="F112" i="4"/>
  <c r="J113" i="4" l="1"/>
  <c r="E113" i="4"/>
  <c r="G113" i="4"/>
  <c r="F113" i="4"/>
  <c r="H113" i="4"/>
  <c r="I112" i="4"/>
  <c r="C114" i="4"/>
  <c r="B114" i="4"/>
  <c r="F114" i="4" l="1"/>
  <c r="B115" i="4"/>
  <c r="C115" i="4"/>
  <c r="H114" i="4"/>
  <c r="E114" i="4"/>
  <c r="G114" i="4"/>
  <c r="J114" i="4"/>
  <c r="I113" i="4"/>
  <c r="I114" i="4" l="1"/>
  <c r="J115" i="4"/>
  <c r="H115" i="4"/>
  <c r="G115" i="4"/>
  <c r="E115" i="4"/>
  <c r="F115" i="4"/>
  <c r="B116" i="4"/>
  <c r="C116" i="4"/>
  <c r="H116" i="4" l="1"/>
  <c r="B117" i="4"/>
  <c r="C117" i="4"/>
  <c r="J116" i="4"/>
  <c r="E116" i="4"/>
  <c r="G116" i="4"/>
  <c r="F116" i="4"/>
  <c r="I115" i="4"/>
  <c r="I116" i="4" l="1"/>
  <c r="H117" i="4"/>
  <c r="F117" i="4"/>
  <c r="G117" i="4"/>
  <c r="E117" i="4"/>
  <c r="J117" i="4"/>
  <c r="B118" i="4"/>
  <c r="C118" i="4"/>
  <c r="B119" i="4" l="1"/>
  <c r="C119" i="4"/>
  <c r="J118" i="4"/>
  <c r="H118" i="4"/>
  <c r="G118" i="4"/>
  <c r="E118" i="4"/>
  <c r="F118" i="4"/>
  <c r="I117" i="4"/>
  <c r="I118" i="4" l="1"/>
  <c r="H119" i="4"/>
  <c r="F119" i="4"/>
  <c r="G119" i="4"/>
  <c r="E119" i="4"/>
  <c r="J119" i="4"/>
  <c r="B120" i="4"/>
  <c r="C120" i="4"/>
  <c r="B121" i="4" l="1"/>
  <c r="C121" i="4"/>
  <c r="H120" i="4"/>
  <c r="F120" i="4"/>
  <c r="G120" i="4"/>
  <c r="E120" i="4"/>
  <c r="J120" i="4"/>
  <c r="I119" i="4"/>
  <c r="I120" i="4" l="1"/>
  <c r="H121" i="4"/>
  <c r="J121" i="4"/>
  <c r="G121" i="4"/>
  <c r="E121" i="4"/>
  <c r="F121" i="4"/>
  <c r="B122" i="4"/>
  <c r="C122" i="4"/>
  <c r="B123" i="4" l="1"/>
  <c r="C123" i="4"/>
  <c r="H122" i="4"/>
  <c r="J122" i="4"/>
  <c r="G122" i="4"/>
  <c r="E122" i="4"/>
  <c r="F122" i="4"/>
  <c r="I121" i="4"/>
  <c r="I122" i="4" l="1"/>
  <c r="H123" i="4"/>
  <c r="J123" i="4"/>
  <c r="G123" i="4"/>
  <c r="E123" i="4"/>
  <c r="F123" i="4"/>
  <c r="B124" i="4"/>
  <c r="C124" i="4"/>
  <c r="B125" i="4" l="1"/>
  <c r="C125" i="4"/>
  <c r="H124" i="4"/>
  <c r="J124" i="4"/>
  <c r="G124" i="4"/>
  <c r="E124" i="4"/>
  <c r="F124" i="4"/>
  <c r="I123" i="4"/>
  <c r="I124" i="4" l="1"/>
  <c r="H125" i="4"/>
  <c r="J125" i="4"/>
  <c r="G125" i="4"/>
  <c r="E125" i="4"/>
  <c r="F125" i="4"/>
  <c r="B126" i="4"/>
  <c r="C126" i="4"/>
  <c r="B127" i="4" l="1"/>
  <c r="C127" i="4"/>
  <c r="J126" i="4"/>
  <c r="H126" i="4"/>
  <c r="G126" i="4"/>
  <c r="E126" i="4"/>
  <c r="F126" i="4"/>
  <c r="I125" i="4"/>
  <c r="I126" i="4" l="1"/>
  <c r="H127" i="4"/>
  <c r="F127" i="4"/>
  <c r="G127" i="4"/>
  <c r="E127" i="4"/>
  <c r="J127" i="4"/>
  <c r="B128" i="4"/>
  <c r="C128" i="4"/>
  <c r="B129" i="4" l="1"/>
  <c r="C129" i="4"/>
  <c r="H128" i="4"/>
  <c r="F128" i="4"/>
  <c r="G128" i="4"/>
  <c r="E128" i="4"/>
  <c r="J128" i="4"/>
  <c r="I127" i="4"/>
  <c r="I128" i="4" l="1"/>
  <c r="H129" i="4"/>
  <c r="F129" i="4"/>
  <c r="G129" i="4"/>
  <c r="E129" i="4"/>
  <c r="J129" i="4"/>
  <c r="B130" i="4"/>
  <c r="C130" i="4"/>
  <c r="C131" i="4" l="1"/>
  <c r="B131" i="4"/>
  <c r="H130" i="4"/>
  <c r="J130" i="4"/>
  <c r="G130" i="4"/>
  <c r="E130" i="4"/>
  <c r="F130" i="4"/>
  <c r="I129" i="4"/>
  <c r="I130" i="4" l="1"/>
  <c r="C132" i="4"/>
  <c r="B132" i="4"/>
  <c r="F131" i="4"/>
  <c r="J131" i="4"/>
  <c r="H131" i="4"/>
  <c r="G131" i="4"/>
  <c r="E131" i="4"/>
  <c r="I131" i="4" l="1"/>
  <c r="C133" i="4"/>
  <c r="B133" i="4"/>
  <c r="G132" i="4"/>
  <c r="E132" i="4"/>
  <c r="J132" i="4"/>
  <c r="H132" i="4"/>
  <c r="F132" i="4"/>
  <c r="C134" i="4" l="1"/>
  <c r="B134" i="4"/>
  <c r="H133" i="4"/>
  <c r="F133" i="4"/>
  <c r="G133" i="4"/>
  <c r="E133" i="4"/>
  <c r="J133" i="4"/>
  <c r="I132" i="4"/>
  <c r="I133" i="4" l="1"/>
  <c r="C135" i="4"/>
  <c r="B135" i="4"/>
  <c r="H134" i="4"/>
  <c r="E134" i="4"/>
  <c r="G134" i="4"/>
  <c r="F134" i="4"/>
  <c r="J134" i="4"/>
  <c r="I134" i="4" l="1"/>
  <c r="C136" i="4"/>
  <c r="B136" i="4"/>
  <c r="F135" i="4"/>
  <c r="J135" i="4"/>
  <c r="G135" i="4"/>
  <c r="H135" i="4"/>
  <c r="E135" i="4"/>
  <c r="C137" i="4" l="1"/>
  <c r="B137" i="4"/>
  <c r="I135" i="4"/>
  <c r="J136" i="4"/>
  <c r="F136" i="4"/>
  <c r="H136" i="4"/>
  <c r="E136" i="4"/>
  <c r="G136" i="4"/>
  <c r="C138" i="4" l="1"/>
  <c r="B138" i="4"/>
  <c r="F137" i="4"/>
  <c r="J137" i="4"/>
  <c r="G137" i="4"/>
  <c r="H137" i="4"/>
  <c r="E137" i="4"/>
  <c r="I136" i="4"/>
  <c r="C139" i="4" l="1"/>
  <c r="B139" i="4"/>
  <c r="I137" i="4"/>
  <c r="J138" i="4"/>
  <c r="F138" i="4"/>
  <c r="G138" i="4"/>
  <c r="H138" i="4"/>
  <c r="E138" i="4"/>
  <c r="I138" i="4" l="1"/>
  <c r="C140" i="4"/>
  <c r="B140" i="4"/>
  <c r="J139" i="4"/>
  <c r="F139" i="4"/>
  <c r="G139" i="4"/>
  <c r="H139" i="4"/>
  <c r="E139" i="4"/>
  <c r="C141" i="4" l="1"/>
  <c r="B141" i="4"/>
  <c r="I139" i="4"/>
  <c r="F140" i="4"/>
  <c r="J140" i="4"/>
  <c r="G140" i="4"/>
  <c r="H140" i="4"/>
  <c r="E140" i="4"/>
  <c r="I140" i="4" l="1"/>
  <c r="C142" i="4"/>
  <c r="B142" i="4"/>
  <c r="F141" i="4"/>
  <c r="J141" i="4"/>
  <c r="G141" i="4"/>
  <c r="H141" i="4"/>
  <c r="E141" i="4"/>
  <c r="C143" i="4" l="1"/>
  <c r="B143" i="4"/>
  <c r="I141" i="4"/>
  <c r="J142" i="4"/>
  <c r="F142" i="4"/>
  <c r="E142" i="4"/>
  <c r="G142" i="4"/>
  <c r="H142" i="4"/>
  <c r="C144" i="4" l="1"/>
  <c r="B144" i="4"/>
  <c r="F143" i="4"/>
  <c r="J143" i="4"/>
  <c r="E143" i="4"/>
  <c r="G143" i="4"/>
  <c r="H143" i="4"/>
  <c r="I142" i="4"/>
  <c r="I143" i="4" l="1"/>
  <c r="C145" i="4"/>
  <c r="B145" i="4"/>
  <c r="F144" i="4"/>
  <c r="J144" i="4"/>
  <c r="E144" i="4"/>
  <c r="G144" i="4"/>
  <c r="H144" i="4"/>
  <c r="I144" i="4" l="1"/>
  <c r="C146" i="4"/>
  <c r="B146" i="4"/>
  <c r="F145" i="4"/>
  <c r="J145" i="4"/>
  <c r="E145" i="4"/>
  <c r="G145" i="4"/>
  <c r="H145" i="4"/>
  <c r="B147" i="4" l="1"/>
  <c r="C147" i="4"/>
  <c r="I145" i="4"/>
  <c r="F146" i="4"/>
  <c r="H146" i="4"/>
  <c r="E146" i="4"/>
  <c r="J146" i="4"/>
  <c r="G146" i="4"/>
  <c r="G147" i="4" l="1"/>
  <c r="E147" i="4"/>
  <c r="J147" i="4"/>
  <c r="H147" i="4"/>
  <c r="F147" i="4"/>
  <c r="B148" i="4"/>
  <c r="C148" i="4"/>
  <c r="I146" i="4"/>
  <c r="H148" i="4" l="1"/>
  <c r="F148" i="4"/>
  <c r="J148" i="4"/>
  <c r="G148" i="4"/>
  <c r="E148" i="4"/>
  <c r="B149" i="4"/>
  <c r="C149" i="4"/>
  <c r="I147" i="4"/>
  <c r="I148" i="4" l="1"/>
  <c r="G149" i="4"/>
  <c r="H149" i="4"/>
  <c r="J149" i="4"/>
  <c r="E149" i="4"/>
  <c r="F149" i="4"/>
  <c r="B150" i="4"/>
  <c r="C150" i="4"/>
  <c r="F150" i="4" l="1"/>
  <c r="H150" i="4"/>
  <c r="J150" i="4"/>
  <c r="E150" i="4"/>
  <c r="G150" i="4"/>
  <c r="B151" i="4"/>
  <c r="C151" i="4"/>
  <c r="I149" i="4"/>
  <c r="E151" i="4" l="1"/>
  <c r="H151" i="4"/>
  <c r="J151" i="4"/>
  <c r="F151" i="4"/>
  <c r="G151" i="4"/>
  <c r="B152" i="4"/>
  <c r="C152" i="4"/>
  <c r="I150" i="4"/>
  <c r="H152" i="4" l="1"/>
  <c r="J152" i="4"/>
  <c r="E152" i="4"/>
  <c r="F152" i="4"/>
  <c r="G152" i="4"/>
  <c r="B153" i="4"/>
  <c r="C153" i="4"/>
  <c r="I151" i="4"/>
  <c r="I152" i="4" l="1"/>
  <c r="G153" i="4"/>
  <c r="J153" i="4"/>
  <c r="E153" i="4"/>
  <c r="F153" i="4"/>
  <c r="H153" i="4"/>
  <c r="B154" i="4"/>
  <c r="C154" i="4"/>
  <c r="F154" i="4" l="1"/>
  <c r="J154" i="4"/>
  <c r="E154" i="4"/>
  <c r="G154" i="4"/>
  <c r="H154" i="4"/>
  <c r="B155" i="4"/>
  <c r="C155" i="4"/>
  <c r="I153" i="4"/>
  <c r="I154" i="4" l="1"/>
  <c r="E155" i="4"/>
  <c r="H155" i="4"/>
  <c r="J155" i="4"/>
  <c r="F155" i="4"/>
  <c r="G155" i="4"/>
  <c r="B156" i="4"/>
  <c r="C156" i="4"/>
  <c r="H156" i="4" l="1"/>
  <c r="E156" i="4"/>
  <c r="F156" i="4"/>
  <c r="G156" i="4"/>
  <c r="J156" i="4"/>
  <c r="B157" i="4"/>
  <c r="C157" i="4"/>
  <c r="I155" i="4"/>
  <c r="I156" i="4" l="1"/>
  <c r="F157" i="4"/>
  <c r="J157" i="4"/>
  <c r="E157" i="4"/>
  <c r="G157" i="4"/>
  <c r="H157" i="4"/>
  <c r="B158" i="4"/>
  <c r="C158" i="4"/>
  <c r="I157" i="4" l="1"/>
  <c r="E158" i="4"/>
  <c r="H158" i="4"/>
  <c r="J158" i="4"/>
  <c r="F158" i="4"/>
  <c r="G158" i="4"/>
  <c r="B159" i="4"/>
  <c r="C159" i="4"/>
  <c r="H159" i="4" l="1"/>
  <c r="J159" i="4"/>
  <c r="F159" i="4"/>
  <c r="G159" i="4"/>
  <c r="E159" i="4"/>
  <c r="B160" i="4"/>
  <c r="C160" i="4"/>
  <c r="I158" i="4"/>
  <c r="B161" i="4" l="1"/>
  <c r="C161" i="4"/>
  <c r="I159" i="4"/>
  <c r="G160" i="4"/>
  <c r="E160" i="4"/>
  <c r="F160" i="4"/>
  <c r="H160" i="4"/>
  <c r="J160" i="4"/>
  <c r="I160" i="4" l="1"/>
  <c r="F161" i="4"/>
  <c r="J161" i="4"/>
  <c r="G161" i="4"/>
  <c r="H161" i="4"/>
  <c r="E161" i="4"/>
  <c r="B162" i="4"/>
  <c r="C162" i="4"/>
  <c r="B163" i="4" l="1"/>
  <c r="C163" i="4"/>
  <c r="E162" i="4"/>
  <c r="F162" i="4"/>
  <c r="J162" i="4"/>
  <c r="G162" i="4"/>
  <c r="H162" i="4"/>
  <c r="I161" i="4"/>
  <c r="I162" i="4" l="1"/>
  <c r="H163" i="4"/>
  <c r="F163" i="4"/>
  <c r="G163" i="4"/>
  <c r="J163" i="4"/>
  <c r="E163" i="4"/>
  <c r="B164" i="4"/>
  <c r="C164" i="4"/>
  <c r="B165" i="4" l="1"/>
  <c r="C165" i="4"/>
  <c r="G164" i="4"/>
  <c r="F164" i="4"/>
  <c r="H164" i="4"/>
  <c r="J164" i="4"/>
  <c r="E164" i="4"/>
  <c r="I163" i="4"/>
  <c r="E165" i="4" l="1"/>
  <c r="F165" i="4"/>
  <c r="J165" i="4"/>
  <c r="G165" i="4"/>
  <c r="H165" i="4"/>
  <c r="B166" i="4"/>
  <c r="C166" i="4"/>
  <c r="I164" i="4"/>
  <c r="B167" i="4" l="1"/>
  <c r="C167" i="4"/>
  <c r="I165" i="4"/>
  <c r="H166" i="4"/>
  <c r="F166" i="4"/>
  <c r="G166" i="4"/>
  <c r="J166" i="4"/>
  <c r="E166" i="4"/>
  <c r="I166" i="4" l="1"/>
  <c r="G167" i="4"/>
  <c r="F167" i="4"/>
  <c r="H167" i="4"/>
  <c r="J167" i="4"/>
  <c r="E167" i="4"/>
  <c r="B168" i="4"/>
  <c r="C168" i="4"/>
  <c r="I167" i="4" l="1"/>
  <c r="B169" i="4"/>
  <c r="C169" i="4"/>
  <c r="F168" i="4"/>
  <c r="G168" i="4"/>
  <c r="H168" i="4"/>
  <c r="J168" i="4"/>
  <c r="E168" i="4"/>
  <c r="E169" i="4" l="1"/>
  <c r="G169" i="4"/>
  <c r="J169" i="4"/>
  <c r="H169" i="4"/>
  <c r="F169" i="4"/>
  <c r="B170" i="4"/>
  <c r="C170" i="4"/>
  <c r="I168" i="4"/>
  <c r="I169" i="4" l="1"/>
  <c r="B171" i="4"/>
  <c r="C171" i="4"/>
  <c r="H170" i="4"/>
  <c r="G170" i="4"/>
  <c r="J170" i="4"/>
  <c r="E170" i="4"/>
  <c r="F170" i="4"/>
  <c r="I170" i="4" l="1"/>
  <c r="G171" i="4"/>
  <c r="H171" i="4"/>
  <c r="J171" i="4"/>
  <c r="E171" i="4"/>
  <c r="F171" i="4"/>
  <c r="B172" i="4"/>
  <c r="C172" i="4"/>
  <c r="B173" i="4" l="1"/>
  <c r="C173" i="4"/>
  <c r="I171" i="4"/>
  <c r="F172" i="4"/>
  <c r="H172" i="4"/>
  <c r="J172" i="4"/>
  <c r="E172" i="4"/>
  <c r="G172" i="4"/>
  <c r="H173" i="4" l="1"/>
  <c r="G173" i="4"/>
  <c r="J173" i="4"/>
  <c r="E173" i="4"/>
  <c r="F173" i="4"/>
  <c r="B174" i="4"/>
  <c r="C174" i="4"/>
  <c r="I172" i="4"/>
  <c r="I173" i="4" l="1"/>
  <c r="B175" i="4"/>
  <c r="C175" i="4"/>
  <c r="G174" i="4"/>
  <c r="H174" i="4"/>
  <c r="J174" i="4"/>
  <c r="E174" i="4"/>
  <c r="F174" i="4"/>
  <c r="I174" i="4" l="1"/>
  <c r="F175" i="4"/>
  <c r="H175" i="4"/>
  <c r="J175" i="4"/>
  <c r="E175" i="4"/>
  <c r="G175" i="4"/>
  <c r="B176" i="4"/>
  <c r="C176" i="4"/>
  <c r="B177" i="4" l="1"/>
  <c r="C177" i="4"/>
  <c r="I175" i="4"/>
  <c r="E176" i="4"/>
  <c r="H176" i="4"/>
  <c r="J176" i="4"/>
  <c r="F176" i="4"/>
  <c r="G176" i="4"/>
  <c r="H177" i="4" l="1"/>
  <c r="J177" i="4"/>
  <c r="E177" i="4"/>
  <c r="F177" i="4"/>
  <c r="G177" i="4"/>
  <c r="B178" i="4"/>
  <c r="C178" i="4"/>
  <c r="I176" i="4"/>
  <c r="I177" i="4" l="1"/>
  <c r="B179" i="4"/>
  <c r="C179" i="4"/>
  <c r="G178" i="4"/>
  <c r="J178" i="4"/>
  <c r="E178" i="4"/>
  <c r="F178" i="4"/>
  <c r="H178" i="4"/>
  <c r="F179" i="4" l="1"/>
  <c r="J179" i="4"/>
  <c r="E179" i="4"/>
  <c r="G179" i="4"/>
  <c r="H179" i="4"/>
  <c r="B180" i="4"/>
  <c r="C180" i="4"/>
  <c r="I178" i="4"/>
  <c r="B181" i="4" l="1"/>
  <c r="C181" i="4"/>
  <c r="I179" i="4"/>
  <c r="E180" i="4"/>
  <c r="J180" i="4"/>
  <c r="F180" i="4"/>
  <c r="G180" i="4"/>
  <c r="H180" i="4"/>
  <c r="G181" i="4" l="1"/>
  <c r="J181" i="4"/>
  <c r="E181" i="4"/>
  <c r="F181" i="4"/>
  <c r="H181" i="4"/>
  <c r="B182" i="4"/>
  <c r="C182" i="4"/>
  <c r="I180" i="4"/>
  <c r="I181" i="4" l="1"/>
  <c r="B183" i="4"/>
  <c r="C183" i="4"/>
  <c r="F182" i="4"/>
  <c r="J182" i="4"/>
  <c r="E182" i="4"/>
  <c r="G182" i="4"/>
  <c r="H182" i="4"/>
  <c r="I182" i="4" l="1"/>
  <c r="E183" i="4"/>
  <c r="H183" i="4"/>
  <c r="J183" i="4"/>
  <c r="F183" i="4"/>
  <c r="G183" i="4"/>
  <c r="B184" i="4"/>
  <c r="C184" i="4"/>
  <c r="I183" i="4" l="1"/>
  <c r="H184" i="4"/>
  <c r="J184" i="4"/>
  <c r="F184" i="4"/>
  <c r="G184" i="4"/>
  <c r="E184" i="4"/>
  <c r="B185" i="4"/>
  <c r="C185" i="4"/>
  <c r="I184" i="4" l="1"/>
  <c r="G185" i="4"/>
  <c r="E185" i="4"/>
  <c r="F185" i="4"/>
  <c r="H185" i="4"/>
  <c r="J185" i="4"/>
  <c r="B186" i="4"/>
  <c r="C186" i="4"/>
  <c r="I185" i="4" l="1"/>
  <c r="F186" i="4"/>
  <c r="J186" i="4"/>
  <c r="G186" i="4"/>
  <c r="H186" i="4"/>
  <c r="E186" i="4"/>
  <c r="B187" i="4"/>
  <c r="C187" i="4"/>
  <c r="B188" i="4" l="1"/>
  <c r="C188" i="4"/>
  <c r="E187" i="4"/>
  <c r="F187" i="4"/>
  <c r="J187" i="4"/>
  <c r="G187" i="4"/>
  <c r="H187" i="4"/>
  <c r="I186" i="4"/>
  <c r="B189" i="4" l="1"/>
  <c r="C189" i="4"/>
  <c r="I187" i="4"/>
  <c r="H188" i="4"/>
  <c r="J188" i="4"/>
  <c r="G188" i="4"/>
  <c r="E188" i="4"/>
  <c r="F188" i="4"/>
  <c r="B190" i="4" l="1"/>
  <c r="C190" i="4"/>
  <c r="I188" i="4"/>
  <c r="F189" i="4"/>
  <c r="E189" i="4"/>
  <c r="G189" i="4"/>
  <c r="H189" i="4"/>
  <c r="J189" i="4"/>
  <c r="I189" i="4" l="1"/>
  <c r="E190" i="4"/>
  <c r="F190" i="4"/>
  <c r="J190" i="4"/>
  <c r="G190" i="4"/>
  <c r="H190" i="4"/>
  <c r="I190" i="4" l="1"/>
</calcChain>
</file>

<file path=xl/sharedStrings.xml><?xml version="1.0" encoding="utf-8"?>
<sst xmlns="http://schemas.openxmlformats.org/spreadsheetml/2006/main" count="32" uniqueCount="30">
  <si>
    <t>rocznie</t>
  </si>
  <si>
    <t>kwartalnie</t>
  </si>
  <si>
    <t xml:space="preserve">miesięcznie </t>
  </si>
  <si>
    <t>wstawić     " 1 "     w odpowidnie pole</t>
  </si>
  <si>
    <t>częstotliwość płatności</t>
  </si>
  <si>
    <t>data</t>
  </si>
  <si>
    <t>liczba okresów</t>
  </si>
  <si>
    <t>oprocentowanie</t>
  </si>
  <si>
    <t>Formuły pomocnicze</t>
  </si>
  <si>
    <t>odsetki do zapłaty narastająco</t>
  </si>
  <si>
    <t>spłaty rat kred narastająco</t>
  </si>
  <si>
    <t>rata kapitałowa</t>
  </si>
  <si>
    <t xml:space="preserve">rata kap </t>
  </si>
  <si>
    <t>oprocentowanie miesięcznie</t>
  </si>
  <si>
    <t>l.p.</t>
  </si>
  <si>
    <t>data udostępnienia pożyczki</t>
  </si>
  <si>
    <t>Rata do zapłaty (odsetki+kapitał)</t>
  </si>
  <si>
    <t>Kwota pożyczki</t>
  </si>
  <si>
    <t>Okres finansowania w miesiącach</t>
  </si>
  <si>
    <t xml:space="preserve">Oprocentowanie </t>
  </si>
  <si>
    <t>Prowizja przygotowawcza</t>
  </si>
  <si>
    <t>Karencja na spłate kapitału w miesiącach</t>
  </si>
  <si>
    <t>Rata odsetkowa</t>
  </si>
  <si>
    <t xml:space="preserve">Rata kapitału pożyczki        </t>
  </si>
  <si>
    <t>Data końca okresu</t>
  </si>
  <si>
    <t xml:space="preserve">Kwota pożyczki pozostała do spłaty </t>
  </si>
  <si>
    <t>Wpisz kwotę pożyczki</t>
  </si>
  <si>
    <t>Wpisz okres finansowania w miesiącach</t>
  </si>
  <si>
    <t>Ustal oprocentowanie pożyczki</t>
  </si>
  <si>
    <t xml:space="preserve">Wpisz okres karencji w miesiącach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</si>
</sst>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yyyy/mm/dd;@"/>
    <numFmt numFmtId="166" formatCode="_-* #,##0\ [$zł-415]_-;\-* #,##0\ [$zł-415]_-;_-* &quot;-&quot;??\ [$zł-415]_-;_-@_-"/>
    <numFmt numFmtId="167" formatCode="0.0%"/>
  </numFmts>
  <fonts count="9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5" fillId="3" borderId="1" xfId="1" applyFont="1" applyFill="1" applyBorder="1" applyAlignment="1" applyProtection="1">
      <alignment horizontal="center" vertical="center"/>
      <protection hidden="1"/>
    </xf>
    <xf numFmtId="0" fontId="4" fillId="3" borderId="1" xfId="1" applyFont="1" applyFill="1" applyBorder="1" applyAlignment="1" applyProtection="1">
      <alignment horizontal="center" vertical="center" wrapText="1"/>
      <protection hidden="1"/>
    </xf>
    <xf numFmtId="0" fontId="4" fillId="3" borderId="6" xfId="1" applyFont="1" applyFill="1" applyBorder="1" applyAlignment="1" applyProtection="1">
      <alignment vertical="center"/>
      <protection hidden="1"/>
    </xf>
    <xf numFmtId="0" fontId="4" fillId="3" borderId="7" xfId="1" applyFont="1" applyFill="1" applyBorder="1" applyAlignment="1" applyProtection="1">
      <alignment vertical="center"/>
      <protection hidden="1"/>
    </xf>
    <xf numFmtId="0" fontId="4" fillId="3" borderId="5" xfId="1" applyFont="1" applyFill="1" applyBorder="1" applyAlignment="1" applyProtection="1">
      <alignment vertical="center"/>
      <protection hidden="1"/>
    </xf>
    <xf numFmtId="0" fontId="4" fillId="2" borderId="1" xfId="1" applyFont="1" applyFill="1" applyBorder="1" applyAlignment="1" applyProtection="1">
      <alignment horizontal="center" vertical="center"/>
      <protection locked="0"/>
    </xf>
    <xf numFmtId="0" fontId="4" fillId="2" borderId="6" xfId="1" applyFont="1" applyFill="1" applyBorder="1" applyAlignment="1" applyProtection="1">
      <alignment horizontal="center" vertical="center"/>
      <protection locked="0"/>
    </xf>
    <xf numFmtId="0" fontId="4" fillId="2" borderId="6" xfId="1" applyFont="1" applyFill="1" applyBorder="1" applyAlignment="1" applyProtection="1">
      <alignment vertical="center"/>
      <protection locked="0"/>
    </xf>
    <xf numFmtId="0" fontId="4" fillId="3" borderId="2" xfId="1" applyFont="1" applyFill="1" applyBorder="1" applyProtection="1">
      <protection hidden="1"/>
    </xf>
    <xf numFmtId="0" fontId="4" fillId="5" borderId="2" xfId="1" applyFont="1" applyFill="1" applyBorder="1" applyProtection="1">
      <protection hidden="1"/>
    </xf>
    <xf numFmtId="0" fontId="4" fillId="3" borderId="1" xfId="1" applyFont="1" applyFill="1" applyBorder="1" applyProtection="1">
      <protection hidden="1"/>
    </xf>
    <xf numFmtId="0" fontId="4" fillId="5" borderId="1" xfId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5" fillId="2" borderId="0" xfId="1" applyFont="1" applyFill="1" applyProtection="1">
      <protection hidden="1"/>
    </xf>
    <xf numFmtId="0" fontId="6" fillId="4" borderId="1" xfId="1" applyFont="1" applyFill="1" applyBorder="1" applyProtection="1">
      <protection hidden="1"/>
    </xf>
    <xf numFmtId="0" fontId="4" fillId="8" borderId="0" xfId="1" applyFont="1" applyFill="1"/>
    <xf numFmtId="0" fontId="4" fillId="8" borderId="0" xfId="1" applyFont="1" applyFill="1" applyAlignment="1">
      <alignment horizontal="center"/>
    </xf>
    <xf numFmtId="0" fontId="4" fillId="0" borderId="0" xfId="1" applyFont="1"/>
    <xf numFmtId="10" fontId="5" fillId="9" borderId="1" xfId="2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Alignment="1">
      <alignment horizontal="center"/>
    </xf>
    <xf numFmtId="0" fontId="4" fillId="8" borderId="0" xfId="1" applyFont="1" applyFill="1" applyProtection="1">
      <protection hidden="1"/>
    </xf>
    <xf numFmtId="0" fontId="5" fillId="9" borderId="1" xfId="1" applyFont="1" applyFill="1" applyBorder="1" applyAlignment="1" applyProtection="1">
      <alignment horizontal="center" vertical="center" wrapText="1"/>
      <protection hidden="1"/>
    </xf>
    <xf numFmtId="0" fontId="4" fillId="8" borderId="1" xfId="1" applyFont="1" applyFill="1" applyBorder="1" applyProtection="1">
      <protection hidden="1"/>
    </xf>
    <xf numFmtId="0" fontId="5" fillId="9" borderId="1" xfId="1" applyFont="1" applyFill="1" applyBorder="1" applyAlignment="1" applyProtection="1">
      <alignment horizontal="center"/>
      <protection hidden="1"/>
    </xf>
    <xf numFmtId="165" fontId="4" fillId="9" borderId="1" xfId="1" applyNumberFormat="1" applyFont="1" applyFill="1" applyBorder="1" applyAlignment="1" applyProtection="1">
      <alignment horizontal="center"/>
      <protection hidden="1"/>
    </xf>
    <xf numFmtId="4" fontId="4" fillId="3" borderId="1" xfId="1" applyNumberFormat="1" applyFont="1" applyFill="1" applyBorder="1" applyProtection="1">
      <protection hidden="1"/>
    </xf>
    <xf numFmtId="0" fontId="4" fillId="0" borderId="1" xfId="1" applyFont="1" applyBorder="1" applyAlignment="1" applyProtection="1">
      <alignment horizontal="center" wrapText="1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164" fontId="4" fillId="0" borderId="0" xfId="1" applyNumberFormat="1" applyFont="1"/>
    <xf numFmtId="0" fontId="5" fillId="9" borderId="1" xfId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Border="1" applyProtection="1">
      <protection hidden="1"/>
    </xf>
    <xf numFmtId="0" fontId="4" fillId="4" borderId="4" xfId="1" applyFont="1" applyFill="1" applyBorder="1" applyProtection="1">
      <protection hidden="1"/>
    </xf>
    <xf numFmtId="0" fontId="4" fillId="4" borderId="3" xfId="1" applyFont="1" applyFill="1" applyBorder="1" applyProtection="1">
      <protection hidden="1"/>
    </xf>
    <xf numFmtId="0" fontId="4" fillId="4" borderId="2" xfId="1" applyFont="1" applyFill="1" applyBorder="1" applyProtection="1">
      <protection hidden="1"/>
    </xf>
    <xf numFmtId="14" fontId="4" fillId="0" borderId="1" xfId="1" applyNumberFormat="1" applyFont="1" applyBorder="1" applyProtection="1">
      <protection hidden="1"/>
    </xf>
    <xf numFmtId="0" fontId="4" fillId="7" borderId="0" xfId="1" applyFont="1" applyFill="1" applyProtection="1">
      <protection hidden="1"/>
    </xf>
    <xf numFmtId="0" fontId="4" fillId="6" borderId="1" xfId="1" applyFont="1" applyFill="1" applyBorder="1" applyProtection="1">
      <protection hidden="1"/>
    </xf>
    <xf numFmtId="0" fontId="4" fillId="0" borderId="0" xfId="1" applyFont="1" applyAlignment="1" applyProtection="1">
      <alignment horizontal="center"/>
      <protection hidden="1"/>
    </xf>
    <xf numFmtId="4" fontId="5" fillId="0" borderId="1" xfId="1" applyNumberFormat="1" applyFont="1" applyBorder="1" applyProtection="1">
      <protection hidden="1"/>
    </xf>
    <xf numFmtId="0" fontId="5" fillId="3" borderId="6" xfId="1" applyFont="1" applyFill="1" applyBorder="1" applyAlignment="1" applyProtection="1">
      <alignment horizontal="center" vertical="center" wrapText="1"/>
      <protection hidden="1"/>
    </xf>
    <xf numFmtId="0" fontId="5" fillId="3" borderId="5" xfId="1" applyFont="1" applyFill="1" applyBorder="1" applyAlignment="1" applyProtection="1">
      <alignment horizontal="center" vertical="center" wrapText="1"/>
      <protection hidden="1"/>
    </xf>
    <xf numFmtId="0" fontId="4" fillId="3" borderId="6" xfId="1" applyFont="1" applyFill="1" applyBorder="1" applyAlignment="1" applyProtection="1">
      <alignment horizontal="center" vertical="center"/>
      <protection hidden="1"/>
    </xf>
    <xf numFmtId="0" fontId="4" fillId="3" borderId="7" xfId="1" applyFont="1" applyFill="1" applyBorder="1" applyAlignment="1" applyProtection="1">
      <alignment horizontal="center" vertical="center"/>
      <protection hidden="1"/>
    </xf>
    <xf numFmtId="0" fontId="4" fillId="3" borderId="5" xfId="1" applyFont="1" applyFill="1" applyBorder="1" applyAlignment="1" applyProtection="1">
      <alignment horizontal="center" vertical="center"/>
      <protection hidden="1"/>
    </xf>
    <xf numFmtId="0" fontId="4" fillId="3" borderId="6" xfId="1" applyFont="1" applyFill="1" applyBorder="1" applyAlignment="1" applyProtection="1">
      <alignment horizontal="left" vertical="center"/>
      <protection hidden="1"/>
    </xf>
    <xf numFmtId="0" fontId="4" fillId="3" borderId="7" xfId="1" applyFont="1" applyFill="1" applyBorder="1" applyAlignment="1" applyProtection="1">
      <alignment horizontal="left" vertical="center"/>
      <protection hidden="1"/>
    </xf>
    <xf numFmtId="0" fontId="4" fillId="3" borderId="5" xfId="1" applyFont="1" applyFill="1" applyBorder="1" applyAlignment="1" applyProtection="1">
      <alignment horizontal="left" vertical="center"/>
      <protection hidden="1"/>
    </xf>
    <xf numFmtId="0" fontId="5" fillId="3" borderId="7" xfId="1" applyFont="1" applyFill="1" applyBorder="1" applyAlignment="1" applyProtection="1">
      <alignment horizontal="center" vertical="center" wrapText="1"/>
      <protection hidden="1"/>
    </xf>
    <xf numFmtId="0" fontId="4" fillId="9" borderId="6" xfId="1" applyFont="1" applyFill="1" applyBorder="1" applyAlignment="1" applyProtection="1">
      <alignment vertical="center" wrapText="1"/>
      <protection hidden="1"/>
    </xf>
    <xf numFmtId="0" fontId="4" fillId="9" borderId="7" xfId="1" applyFont="1" applyFill="1" applyBorder="1" applyAlignment="1" applyProtection="1">
      <alignment vertical="center" wrapText="1"/>
      <protection hidden="1"/>
    </xf>
    <xf numFmtId="0" fontId="4" fillId="9" borderId="5" xfId="1" applyFont="1" applyFill="1" applyBorder="1" applyAlignment="1" applyProtection="1">
      <alignment vertical="center" wrapText="1"/>
      <protection hidden="1"/>
    </xf>
    <xf numFmtId="0" fontId="4" fillId="9" borderId="7" xfId="1" applyFont="1" applyFill="1" applyBorder="1" applyAlignment="1" applyProtection="1">
      <alignment vertical="center"/>
      <protection hidden="1"/>
    </xf>
    <xf numFmtId="0" fontId="4" fillId="9" borderId="5" xfId="1" applyFont="1" applyFill="1" applyBorder="1" applyAlignment="1" applyProtection="1">
      <alignment vertical="center"/>
      <protection hidden="1"/>
    </xf>
    <xf numFmtId="10" fontId="4" fillId="0" borderId="0" xfId="10" applyNumberFormat="1" applyFont="1"/>
    <xf numFmtId="0" fontId="5" fillId="5" borderId="1" xfId="1" applyFont="1" applyFill="1" applyBorder="1" applyAlignment="1" applyProtection="1">
      <alignment horizontal="center"/>
      <protection locked="0"/>
    </xf>
    <xf numFmtId="10" fontId="5" fillId="5" borderId="1" xfId="1" applyNumberFormat="1" applyFont="1" applyFill="1" applyBorder="1" applyAlignment="1" applyProtection="1">
      <alignment horizontal="center" vertical="center"/>
      <protection locked="0"/>
    </xf>
    <xf numFmtId="0" fontId="4" fillId="5" borderId="1" xfId="1" applyFont="1" applyFill="1" applyBorder="1" applyAlignment="1" applyProtection="1">
      <alignment horizontal="center" vertical="center" wrapText="1"/>
      <protection locked="0"/>
    </xf>
    <xf numFmtId="166" fontId="5" fillId="5" borderId="1" xfId="1" applyNumberFormat="1" applyFont="1" applyFill="1" applyBorder="1" applyAlignment="1" applyProtection="1">
      <alignment vertical="center"/>
      <protection locked="0"/>
    </xf>
    <xf numFmtId="0" fontId="7" fillId="9" borderId="1" xfId="1" applyFont="1" applyFill="1" applyBorder="1" applyAlignment="1" applyProtection="1">
      <alignment horizontal="center" vertical="center"/>
      <protection hidden="1"/>
    </xf>
    <xf numFmtId="165" fontId="8" fillId="9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Border="1" applyProtection="1">
      <protection hidden="1"/>
    </xf>
    <xf numFmtId="4" fontId="7" fillId="0" borderId="1" xfId="1" applyNumberFormat="1" applyFont="1" applyBorder="1" applyProtection="1">
      <protection hidden="1"/>
    </xf>
    <xf numFmtId="0" fontId="4" fillId="0" borderId="0" xfId="1" quotePrefix="1" applyFont="1"/>
    <xf numFmtId="14" fontId="4" fillId="9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/>
    <xf numFmtId="10" fontId="6" fillId="0" borderId="0" xfId="10" applyNumberFormat="1" applyFont="1"/>
    <xf numFmtId="0" fontId="4" fillId="8" borderId="4" xfId="1" applyFont="1" applyFill="1" applyBorder="1" applyProtection="1">
      <protection hidden="1"/>
    </xf>
    <xf numFmtId="0" fontId="7" fillId="9" borderId="4" xfId="1" applyFont="1" applyFill="1" applyBorder="1" applyAlignment="1" applyProtection="1">
      <alignment horizontal="center" vertical="center"/>
      <protection hidden="1"/>
    </xf>
    <xf numFmtId="165" fontId="8" fillId="9" borderId="4" xfId="1" applyNumberFormat="1" applyFont="1" applyFill="1" applyBorder="1" applyAlignment="1" applyProtection="1">
      <alignment horizontal="center"/>
      <protection hidden="1"/>
    </xf>
    <xf numFmtId="4" fontId="8" fillId="0" borderId="4" xfId="1" applyNumberFormat="1" applyFont="1" applyBorder="1" applyProtection="1">
      <protection hidden="1"/>
    </xf>
    <xf numFmtId="4" fontId="7" fillId="0" borderId="4" xfId="1" applyNumberFormat="1" applyFont="1" applyBorder="1" applyProtection="1">
      <protection hidden="1"/>
    </xf>
    <xf numFmtId="0" fontId="4" fillId="6" borderId="4" xfId="1" applyFont="1" applyFill="1" applyBorder="1" applyProtection="1">
      <protection hidden="1"/>
    </xf>
    <xf numFmtId="0" fontId="4" fillId="6" borderId="2" xfId="1" applyFont="1" applyFill="1" applyBorder="1" applyProtection="1">
      <protection hidden="1"/>
    </xf>
    <xf numFmtId="0" fontId="4" fillId="2" borderId="0" xfId="1" applyFont="1" applyFill="1" applyProtection="1">
      <protection hidden="1"/>
    </xf>
    <xf numFmtId="0" fontId="7" fillId="2" borderId="0" xfId="1" applyFont="1" applyFill="1" applyAlignment="1" applyProtection="1">
      <alignment horizontal="center" vertical="center"/>
      <protection hidden="1"/>
    </xf>
    <xf numFmtId="165" fontId="8" fillId="2" borderId="0" xfId="1" applyNumberFormat="1" applyFont="1" applyFill="1" applyAlignment="1" applyProtection="1">
      <alignment horizontal="center"/>
      <protection hidden="1"/>
    </xf>
    <xf numFmtId="4" fontId="8" fillId="2" borderId="0" xfId="1" applyNumberFormat="1" applyFont="1" applyFill="1" applyProtection="1">
      <protection hidden="1"/>
    </xf>
    <xf numFmtId="4" fontId="7" fillId="2" borderId="0" xfId="1" applyNumberFormat="1" applyFont="1" applyFill="1" applyProtection="1">
      <protection hidden="1"/>
    </xf>
    <xf numFmtId="14" fontId="4" fillId="2" borderId="0" xfId="1" applyNumberFormat="1" applyFont="1" applyFill="1" applyProtection="1">
      <protection hidden="1"/>
    </xf>
    <xf numFmtId="0" fontId="4" fillId="2" borderId="0" xfId="1" applyFont="1" applyFill="1"/>
    <xf numFmtId="167" fontId="5" fillId="9" borderId="1" xfId="1" applyNumberFormat="1" applyFont="1" applyFill="1" applyBorder="1" applyAlignment="1" applyProtection="1">
      <alignment horizontal="center" vertical="center"/>
      <protection locked="0"/>
    </xf>
    <xf numFmtId="0" fontId="4" fillId="9" borderId="6" xfId="1" applyFont="1" applyFill="1" applyBorder="1" applyAlignment="1" applyProtection="1">
      <alignment horizontal="left" vertical="center" wrapText="1"/>
      <protection hidden="1"/>
    </xf>
    <xf numFmtId="0" fontId="4" fillId="9" borderId="7" xfId="1" applyFont="1" applyFill="1" applyBorder="1" applyAlignment="1" applyProtection="1">
      <alignment horizontal="left" vertical="center" wrapText="1"/>
      <protection hidden="1"/>
    </xf>
    <xf numFmtId="0" fontId="4" fillId="9" borderId="5" xfId="1" applyFont="1" applyFill="1" applyBorder="1" applyAlignment="1" applyProtection="1">
      <alignment horizontal="left" vertical="center" wrapText="1"/>
      <protection hidden="1"/>
    </xf>
    <xf numFmtId="0" fontId="4" fillId="9" borderId="6" xfId="1" applyFont="1" applyFill="1" applyBorder="1" applyAlignment="1" applyProtection="1">
      <alignment horizontal="left" vertical="center"/>
      <protection hidden="1"/>
    </xf>
    <xf numFmtId="0" fontId="4" fillId="9" borderId="7" xfId="1" applyFont="1" applyFill="1" applyBorder="1" applyAlignment="1" applyProtection="1">
      <alignment horizontal="left" vertical="center"/>
      <protection hidden="1"/>
    </xf>
    <xf numFmtId="0" fontId="4" fillId="9" borderId="5" xfId="1" applyFont="1" applyFill="1" applyBorder="1" applyAlignment="1" applyProtection="1">
      <alignment horizontal="left" vertical="center"/>
      <protection hidden="1"/>
    </xf>
    <xf numFmtId="0" fontId="5" fillId="8" borderId="6" xfId="1" applyFont="1" applyFill="1" applyBorder="1" applyAlignment="1" applyProtection="1">
      <alignment horizontal="center" vertical="center" wrapText="1"/>
      <protection hidden="1"/>
    </xf>
    <xf numFmtId="0" fontId="5" fillId="8" borderId="5" xfId="1" applyFont="1" applyFill="1" applyBorder="1" applyAlignment="1" applyProtection="1">
      <alignment horizontal="center" vertical="center" wrapText="1"/>
      <protection hidden="1"/>
    </xf>
    <xf numFmtId="0" fontId="5" fillId="3" borderId="1" xfId="1" applyFont="1" applyFill="1" applyBorder="1" applyAlignment="1" applyProtection="1">
      <alignment horizontal="center" wrapText="1"/>
      <protection hidden="1"/>
    </xf>
    <xf numFmtId="0" fontId="5" fillId="3" borderId="6" xfId="1" applyFont="1" applyFill="1" applyBorder="1" applyAlignment="1" applyProtection="1">
      <alignment horizontal="center" vertical="center" wrapText="1"/>
      <protection hidden="1"/>
    </xf>
    <xf numFmtId="0" fontId="5" fillId="3" borderId="5" xfId="1" applyFont="1" applyFill="1" applyBorder="1" applyAlignment="1" applyProtection="1">
      <alignment horizontal="center" vertical="center" wrapText="1"/>
      <protection hidden="1"/>
    </xf>
  </cellXfs>
  <cellStyles count="11">
    <cellStyle name="Dziesiętny 2" xfId="4" xr:uid="{00000000-0005-0000-0000-000000000000}"/>
    <cellStyle name="Dziesiętny 3" xfId="5" xr:uid="{00000000-0005-0000-0000-000001000000}"/>
    <cellStyle name="Normalny" xfId="0" builtinId="0"/>
    <cellStyle name="Normalny 2" xfId="3" xr:uid="{00000000-0005-0000-0000-000003000000}"/>
    <cellStyle name="Normalny 3" xfId="6" xr:uid="{00000000-0005-0000-0000-000004000000}"/>
    <cellStyle name="Normalny 4" xfId="1" xr:uid="{00000000-0005-0000-0000-000005000000}"/>
    <cellStyle name="Procentowy" xfId="10" builtinId="5"/>
    <cellStyle name="Procentowy 2" xfId="7" xr:uid="{00000000-0005-0000-0000-000007000000}"/>
    <cellStyle name="Procentowy 3" xfId="8" xr:uid="{00000000-0005-0000-0000-000008000000}"/>
    <cellStyle name="Procentowy 4" xfId="2" xr:uid="{00000000-0005-0000-0000-000009000000}"/>
    <cellStyle name="Walutowy 2" xfId="9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223520</xdr:colOff>
      <xdr:row>1</xdr:row>
      <xdr:rowOff>121920</xdr:rowOff>
    </xdr:from>
    <xdr:to>
      <xdr:col>19</xdr:col>
      <xdr:colOff>619760</xdr:colOff>
      <xdr:row>1</xdr:row>
      <xdr:rowOff>172720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955280" y="223520"/>
          <a:ext cx="396240" cy="50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19</xdr:col>
      <xdr:colOff>233680</xdr:colOff>
      <xdr:row>2</xdr:row>
      <xdr:rowOff>111760</xdr:rowOff>
    </xdr:from>
    <xdr:to>
      <xdr:col>19</xdr:col>
      <xdr:colOff>629920</xdr:colOff>
      <xdr:row>2</xdr:row>
      <xdr:rowOff>162560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965440" y="447040"/>
          <a:ext cx="396240" cy="50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19</xdr:col>
      <xdr:colOff>243840</xdr:colOff>
      <xdr:row>6</xdr:row>
      <xdr:rowOff>66040</xdr:rowOff>
    </xdr:from>
    <xdr:to>
      <xdr:col>19</xdr:col>
      <xdr:colOff>640080</xdr:colOff>
      <xdr:row>6</xdr:row>
      <xdr:rowOff>111759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975600" y="1336040"/>
          <a:ext cx="396240" cy="45719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19</xdr:col>
      <xdr:colOff>243840</xdr:colOff>
      <xdr:row>3</xdr:row>
      <xdr:rowOff>111760</xdr:rowOff>
    </xdr:from>
    <xdr:to>
      <xdr:col>19</xdr:col>
      <xdr:colOff>640080</xdr:colOff>
      <xdr:row>3</xdr:row>
      <xdr:rowOff>162560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975600" y="680720"/>
          <a:ext cx="396240" cy="50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BB265"/>
  <sheetViews>
    <sheetView showGridLines="0" tabSelected="1" zoomScale="90" zoomScaleNormal="90" workbookViewId="0">
      <pane xSplit="6" ySplit="9" topLeftCell="G10" activePane="bottomRight" state="frozen"/>
      <selection activeCell="D1" sqref="D1"/>
      <selection pane="topRight" activeCell="G1" sqref="G1"/>
      <selection pane="bottomLeft" activeCell="D10" sqref="D10"/>
      <selection pane="bottomRight" activeCell="J6" sqref="J6"/>
    </sheetView>
  </sheetViews>
  <sheetFormatPr defaultColWidth="8" defaultRowHeight="18" customHeight="1"/>
  <cols>
    <col min="1" max="1" width="3.8984375" style="18" hidden="1" customWidth="1"/>
    <col min="2" max="2" width="5.19921875" style="18" hidden="1" customWidth="1"/>
    <col min="3" max="3" width="6.3984375" style="18" hidden="1" customWidth="1"/>
    <col min="4" max="4" width="1.69921875" style="18" customWidth="1"/>
    <col min="5" max="5" width="4.5" style="18" customWidth="1"/>
    <col min="6" max="6" width="18.69921875" style="20" customWidth="1"/>
    <col min="7" max="10" width="18.69921875" style="18" customWidth="1"/>
    <col min="11" max="11" width="10.5" style="18" hidden="1" customWidth="1"/>
    <col min="12" max="15" width="8" style="18" hidden="1" customWidth="1"/>
    <col min="16" max="16" width="4.09765625" style="18" hidden="1" customWidth="1"/>
    <col min="17" max="17" width="5.19921875" style="18" hidden="1" customWidth="1"/>
    <col min="18" max="18" width="6.3984375" style="18" hidden="1" customWidth="1"/>
    <col min="19" max="19" width="1.8984375" style="18" customWidth="1"/>
    <col min="20" max="20" width="11.296875" style="18" customWidth="1"/>
    <col min="21" max="21" width="28.296875" style="18" customWidth="1"/>
    <col min="22" max="52" width="8" style="18" customWidth="1"/>
    <col min="53" max="54" width="15.69921875" style="18" customWidth="1"/>
    <col min="55" max="57" width="8" style="18" customWidth="1"/>
    <col min="58" max="16384" width="8" style="18"/>
  </cols>
  <sheetData>
    <row r="1" spans="1:54" ht="8.25" customHeight="1">
      <c r="A1" s="16"/>
      <c r="B1" s="16"/>
      <c r="C1" s="16"/>
      <c r="D1" s="16"/>
      <c r="E1" s="16"/>
      <c r="F1" s="17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BA1" s="16"/>
      <c r="BB1" s="16"/>
    </row>
    <row r="2" spans="1:54" ht="18" customHeight="1">
      <c r="A2" s="16"/>
      <c r="B2" s="16"/>
      <c r="C2" s="16"/>
      <c r="D2" s="16"/>
      <c r="E2" s="82" t="s">
        <v>17</v>
      </c>
      <c r="F2" s="83"/>
      <c r="G2" s="83"/>
      <c r="H2" s="83"/>
      <c r="I2" s="84"/>
      <c r="J2" s="58">
        <v>1000000</v>
      </c>
      <c r="S2" s="16"/>
      <c r="T2" s="63"/>
      <c r="U2" s="65" t="s">
        <v>26</v>
      </c>
      <c r="BA2" s="51"/>
      <c r="BB2" s="50"/>
    </row>
    <row r="3" spans="1:54" ht="18" customHeight="1">
      <c r="A3" s="16"/>
      <c r="B3" s="16"/>
      <c r="C3" s="16"/>
      <c r="D3" s="16"/>
      <c r="E3" s="85" t="s">
        <v>18</v>
      </c>
      <c r="F3" s="86"/>
      <c r="G3" s="86"/>
      <c r="H3" s="86"/>
      <c r="I3" s="87"/>
      <c r="J3" s="55">
        <v>70</v>
      </c>
      <c r="S3" s="16"/>
      <c r="U3" s="65" t="s">
        <v>27</v>
      </c>
      <c r="BA3" s="53"/>
      <c r="BB3" s="52"/>
    </row>
    <row r="4" spans="1:54" ht="18" customHeight="1">
      <c r="A4" s="16"/>
      <c r="B4" s="16"/>
      <c r="C4" s="16"/>
      <c r="D4" s="16"/>
      <c r="E4" s="82" t="s">
        <v>19</v>
      </c>
      <c r="F4" s="83"/>
      <c r="G4" s="83"/>
      <c r="H4" s="83"/>
      <c r="I4" s="84"/>
      <c r="J4" s="56">
        <v>0.01</v>
      </c>
      <c r="S4" s="16"/>
      <c r="U4" s="65" t="s">
        <v>28</v>
      </c>
      <c r="BA4" s="51"/>
      <c r="BB4" s="50"/>
    </row>
    <row r="5" spans="1:54" ht="18" customHeight="1">
      <c r="A5" s="16"/>
      <c r="B5" s="16"/>
      <c r="C5" s="16"/>
      <c r="D5" s="16"/>
      <c r="E5" s="82" t="s">
        <v>20</v>
      </c>
      <c r="F5" s="83"/>
      <c r="G5" s="83"/>
      <c r="H5" s="83"/>
      <c r="I5" s="84"/>
      <c r="J5" s="81">
        <v>0</v>
      </c>
      <c r="S5" s="16"/>
      <c r="T5" s="54"/>
      <c r="U5" s="54"/>
      <c r="BA5" s="51"/>
      <c r="BB5" s="50"/>
    </row>
    <row r="6" spans="1:54" ht="18" customHeight="1">
      <c r="A6" s="16"/>
      <c r="B6" s="16"/>
      <c r="C6" s="16"/>
      <c r="D6" s="16"/>
      <c r="E6" s="85" t="s">
        <v>15</v>
      </c>
      <c r="F6" s="86"/>
      <c r="G6" s="86"/>
      <c r="H6" s="86"/>
      <c r="I6" s="87"/>
      <c r="J6" s="64">
        <v>45869</v>
      </c>
      <c r="S6" s="16"/>
      <c r="BA6" s="53"/>
      <c r="BB6" s="52"/>
    </row>
    <row r="7" spans="1:54" ht="18" customHeight="1">
      <c r="A7" s="16"/>
      <c r="B7" s="16"/>
      <c r="C7" s="16"/>
      <c r="D7" s="16"/>
      <c r="E7" s="82" t="s">
        <v>21</v>
      </c>
      <c r="F7" s="83"/>
      <c r="G7" s="83"/>
      <c r="H7" s="83"/>
      <c r="I7" s="84"/>
      <c r="J7" s="57">
        <v>0</v>
      </c>
      <c r="S7" s="16"/>
      <c r="T7" s="54"/>
      <c r="U7" s="66" t="s">
        <v>29</v>
      </c>
      <c r="BA7" s="51"/>
      <c r="BB7" s="50"/>
    </row>
    <row r="8" spans="1:54" ht="9.75" customHeight="1">
      <c r="A8" s="16"/>
      <c r="B8" s="16"/>
      <c r="C8" s="16"/>
      <c r="D8" s="16"/>
      <c r="E8" s="16"/>
      <c r="F8" s="17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BA8" s="16"/>
      <c r="BB8" s="16"/>
    </row>
    <row r="9" spans="1:54" ht="46.8" customHeight="1">
      <c r="A9" s="21"/>
      <c r="B9" s="88" t="s">
        <v>8</v>
      </c>
      <c r="C9" s="89"/>
      <c r="D9" s="21"/>
      <c r="E9" s="22" t="s">
        <v>14</v>
      </c>
      <c r="F9" s="22" t="s">
        <v>24</v>
      </c>
      <c r="G9" s="22" t="s">
        <v>23</v>
      </c>
      <c r="H9" s="22" t="s">
        <v>22</v>
      </c>
      <c r="I9" s="22" t="s">
        <v>16</v>
      </c>
      <c r="J9" s="22" t="s">
        <v>25</v>
      </c>
      <c r="K9" s="90" t="s">
        <v>8</v>
      </c>
      <c r="L9" s="90"/>
      <c r="M9" s="90"/>
      <c r="N9" s="13"/>
      <c r="O9" s="13"/>
      <c r="P9" s="13"/>
      <c r="S9" s="16"/>
      <c r="BA9" s="22" t="s">
        <v>9</v>
      </c>
      <c r="BB9" s="22" t="s">
        <v>10</v>
      </c>
    </row>
    <row r="10" spans="1:54" ht="18" customHeight="1">
      <c r="A10" s="21"/>
      <c r="B10" s="23">
        <f>J234</f>
        <v>70</v>
      </c>
      <c r="C10" s="23">
        <v>0</v>
      </c>
      <c r="D10" s="21"/>
      <c r="E10" s="24">
        <v>0</v>
      </c>
      <c r="F10" s="25">
        <f>J6</f>
        <v>45869</v>
      </c>
      <c r="G10" s="11"/>
      <c r="H10" s="11"/>
      <c r="I10" s="11"/>
      <c r="J10" s="26">
        <f>J2</f>
        <v>1000000</v>
      </c>
      <c r="K10" s="27" t="s">
        <v>7</v>
      </c>
      <c r="L10" s="27" t="s">
        <v>6</v>
      </c>
      <c r="M10" s="28" t="s">
        <v>5</v>
      </c>
      <c r="N10" s="13"/>
      <c r="O10" s="13"/>
      <c r="P10" s="13"/>
      <c r="S10" s="16"/>
      <c r="T10" s="29"/>
      <c r="BA10" s="11"/>
      <c r="BB10" s="11"/>
    </row>
    <row r="11" spans="1:54" ht="18" customHeight="1">
      <c r="A11" s="21"/>
      <c r="B11" s="23">
        <f t="shared" ref="B11:B74" si="0">IF(B10-1&gt;=0,B10-1,0)</f>
        <v>69</v>
      </c>
      <c r="C11" s="23">
        <f>IF(B10&gt;0,C10+1,0)</f>
        <v>1</v>
      </c>
      <c r="D11" s="21"/>
      <c r="E11" s="30">
        <v>1</v>
      </c>
      <c r="F11" s="25">
        <f t="shared" ref="F11:F39" si="1">IF(C11=0,"",EOMONTH(F10,$M$14))</f>
        <v>45900</v>
      </c>
      <c r="G11" s="31">
        <f t="shared" ref="G11:G39" si="2">IF(AND(C11&lt;=$J$7,C11&gt;0),0,IF(C11=0,"",$M$16))</f>
        <v>14285.714285714286</v>
      </c>
      <c r="H11" s="31">
        <f t="shared" ref="H11:H42" si="3">IF(C11=0,"",J10*$J$241)</f>
        <v>833.33333333333337</v>
      </c>
      <c r="I11" s="39">
        <f t="shared" ref="I11:I39" si="4">G11+H11</f>
        <v>15119.04761904762</v>
      </c>
      <c r="J11" s="31">
        <f t="shared" ref="J11:J39" si="5">IF(AND(C11&lt;$J$7,C11&gt;0),$J$10,IF(C11&gt;0,$J$10-(C11-$J$7)*$M$16,""))</f>
        <v>985714.28571428568</v>
      </c>
      <c r="K11" s="9">
        <f>IF(J236=1,J4/12,0)</f>
        <v>8.3333333333333339E-4</v>
      </c>
      <c r="L11" s="10">
        <f>IF($J236=1,$J$3,0)</f>
        <v>70</v>
      </c>
      <c r="M11" s="32"/>
      <c r="N11" s="13"/>
      <c r="O11" s="13"/>
      <c r="P11" s="13"/>
      <c r="S11" s="16"/>
      <c r="BA11" s="31">
        <f>H11</f>
        <v>833.33333333333337</v>
      </c>
      <c r="BB11" s="31">
        <f t="shared" ref="BB11:BB102" si="6">IF(AND(C11&gt;$J$7,C11&gt;0),(C11-$J$7)*$M$16,"")</f>
        <v>14285.714285714286</v>
      </c>
    </row>
    <row r="12" spans="1:54" ht="18" customHeight="1">
      <c r="A12" s="21"/>
      <c r="B12" s="23">
        <f t="shared" si="0"/>
        <v>68</v>
      </c>
      <c r="C12" s="23">
        <f t="shared" ref="C12:C39" si="7">IF(B11&gt;0,C11+1,0)</f>
        <v>2</v>
      </c>
      <c r="D12" s="21"/>
      <c r="E12" s="30">
        <f>IF(C12=0,"",C12)</f>
        <v>2</v>
      </c>
      <c r="F12" s="25">
        <f t="shared" si="1"/>
        <v>45930</v>
      </c>
      <c r="G12" s="31">
        <f t="shared" si="2"/>
        <v>14285.714285714286</v>
      </c>
      <c r="H12" s="31">
        <f t="shared" si="3"/>
        <v>821.42857142857144</v>
      </c>
      <c r="I12" s="39">
        <f t="shared" si="4"/>
        <v>15107.142857142857</v>
      </c>
      <c r="J12" s="31">
        <f t="shared" si="5"/>
        <v>971428.57142857148</v>
      </c>
      <c r="K12" s="11">
        <f>IF(J237=1,J4/4,0)</f>
        <v>0</v>
      </c>
      <c r="L12" s="12">
        <f>IF($J237=1,$J$3/3,0)</f>
        <v>0</v>
      </c>
      <c r="M12" s="33"/>
      <c r="N12" s="13"/>
      <c r="O12" s="13"/>
      <c r="P12" s="13"/>
      <c r="S12" s="16"/>
      <c r="BA12" s="31">
        <f t="shared" ref="BA12:BA39" si="8">IF(C12=0,"",BA11+H12)</f>
        <v>1654.7619047619048</v>
      </c>
      <c r="BB12" s="31">
        <f t="shared" si="6"/>
        <v>28571.428571428572</v>
      </c>
    </row>
    <row r="13" spans="1:54" ht="18" customHeight="1">
      <c r="A13" s="21"/>
      <c r="B13" s="23">
        <f t="shared" si="0"/>
        <v>67</v>
      </c>
      <c r="C13" s="23">
        <f t="shared" si="7"/>
        <v>3</v>
      </c>
      <c r="D13" s="21"/>
      <c r="E13" s="30">
        <f t="shared" ref="E13:E39" si="9">IF(C13=0,"",C13)</f>
        <v>3</v>
      </c>
      <c r="F13" s="25">
        <f t="shared" si="1"/>
        <v>45961</v>
      </c>
      <c r="G13" s="31">
        <f t="shared" si="2"/>
        <v>14285.714285714286</v>
      </c>
      <c r="H13" s="31">
        <f t="shared" si="3"/>
        <v>809.52380952380963</v>
      </c>
      <c r="I13" s="39">
        <f t="shared" si="4"/>
        <v>15095.238095238095</v>
      </c>
      <c r="J13" s="31">
        <f t="shared" si="5"/>
        <v>957142.85714285716</v>
      </c>
      <c r="K13" s="11">
        <f>IF(J239=1,J4,0)</f>
        <v>0</v>
      </c>
      <c r="L13" s="12">
        <f>IF($J239=1,$J$3/12,0)</f>
        <v>0</v>
      </c>
      <c r="M13" s="34"/>
      <c r="N13" s="13"/>
      <c r="O13" s="13"/>
      <c r="P13" s="13"/>
      <c r="S13" s="16"/>
      <c r="BA13" s="31">
        <f t="shared" si="8"/>
        <v>2464.2857142857147</v>
      </c>
      <c r="BB13" s="31">
        <f t="shared" si="6"/>
        <v>42857.142857142855</v>
      </c>
    </row>
    <row r="14" spans="1:54" ht="18" customHeight="1">
      <c r="A14" s="21"/>
      <c r="B14" s="23">
        <f t="shared" si="0"/>
        <v>66</v>
      </c>
      <c r="C14" s="23">
        <f t="shared" si="7"/>
        <v>4</v>
      </c>
      <c r="D14" s="21"/>
      <c r="E14" s="30">
        <f t="shared" si="9"/>
        <v>4</v>
      </c>
      <c r="F14" s="25">
        <f t="shared" si="1"/>
        <v>45991</v>
      </c>
      <c r="G14" s="31">
        <f t="shared" si="2"/>
        <v>14285.714285714286</v>
      </c>
      <c r="H14" s="31">
        <f t="shared" si="3"/>
        <v>797.61904761904771</v>
      </c>
      <c r="I14" s="39">
        <f t="shared" si="4"/>
        <v>15083.333333333334</v>
      </c>
      <c r="J14" s="31">
        <f t="shared" si="5"/>
        <v>942857.14285714284</v>
      </c>
      <c r="K14" s="13"/>
      <c r="L14" s="14"/>
      <c r="M14" s="15">
        <f>IF(J236=1,1,IF(J237=1,3,IF(J239=1,12,0)))</f>
        <v>1</v>
      </c>
      <c r="N14" s="13"/>
      <c r="O14" s="13"/>
      <c r="P14" s="13"/>
      <c r="S14" s="16"/>
      <c r="BA14" s="31">
        <f t="shared" si="8"/>
        <v>3261.9047619047624</v>
      </c>
      <c r="BB14" s="31">
        <f t="shared" si="6"/>
        <v>57142.857142857145</v>
      </c>
    </row>
    <row r="15" spans="1:54" ht="18" customHeight="1">
      <c r="A15" s="21"/>
      <c r="B15" s="23">
        <f t="shared" si="0"/>
        <v>65</v>
      </c>
      <c r="C15" s="23">
        <f t="shared" si="7"/>
        <v>5</v>
      </c>
      <c r="D15" s="21"/>
      <c r="E15" s="30">
        <f t="shared" si="9"/>
        <v>5</v>
      </c>
      <c r="F15" s="25">
        <f t="shared" si="1"/>
        <v>46022</v>
      </c>
      <c r="G15" s="31">
        <f t="shared" si="2"/>
        <v>14285.714285714286</v>
      </c>
      <c r="H15" s="31">
        <f t="shared" si="3"/>
        <v>785.71428571428578</v>
      </c>
      <c r="I15" s="39">
        <f t="shared" si="4"/>
        <v>15071.428571428572</v>
      </c>
      <c r="J15" s="31">
        <f t="shared" si="5"/>
        <v>928571.42857142852</v>
      </c>
      <c r="K15" s="35">
        <v>41305</v>
      </c>
      <c r="L15" s="13"/>
      <c r="M15" s="13"/>
      <c r="N15" s="13"/>
      <c r="O15" s="13"/>
      <c r="P15" s="13"/>
      <c r="S15" s="16"/>
      <c r="BA15" s="31">
        <f t="shared" si="8"/>
        <v>4047.6190476190482</v>
      </c>
      <c r="BB15" s="31">
        <f t="shared" si="6"/>
        <v>71428.571428571435</v>
      </c>
    </row>
    <row r="16" spans="1:54" ht="18" customHeight="1">
      <c r="A16" s="21"/>
      <c r="B16" s="23">
        <f t="shared" si="0"/>
        <v>64</v>
      </c>
      <c r="C16" s="23">
        <f t="shared" si="7"/>
        <v>6</v>
      </c>
      <c r="D16" s="21"/>
      <c r="E16" s="30">
        <f t="shared" si="9"/>
        <v>6</v>
      </c>
      <c r="F16" s="25">
        <f t="shared" si="1"/>
        <v>46053</v>
      </c>
      <c r="G16" s="31">
        <f t="shared" si="2"/>
        <v>14285.714285714286</v>
      </c>
      <c r="H16" s="31">
        <f t="shared" si="3"/>
        <v>773.80952380952385</v>
      </c>
      <c r="I16" s="39">
        <f t="shared" si="4"/>
        <v>15059.523809523809</v>
      </c>
      <c r="J16" s="31">
        <f t="shared" si="5"/>
        <v>914285.71428571432</v>
      </c>
      <c r="K16" s="35">
        <v>41333</v>
      </c>
      <c r="L16" s="13"/>
      <c r="M16" s="36">
        <f>J10/(J234-J7)</f>
        <v>14285.714285714286</v>
      </c>
      <c r="N16" s="13" t="s">
        <v>11</v>
      </c>
      <c r="O16" s="13"/>
      <c r="P16" s="13"/>
      <c r="S16" s="16"/>
      <c r="BA16" s="31">
        <f t="shared" si="8"/>
        <v>4821.4285714285725</v>
      </c>
      <c r="BB16" s="31">
        <f t="shared" si="6"/>
        <v>85714.28571428571</v>
      </c>
    </row>
    <row r="17" spans="1:54" ht="18" customHeight="1">
      <c r="A17" s="21"/>
      <c r="B17" s="23">
        <f t="shared" si="0"/>
        <v>63</v>
      </c>
      <c r="C17" s="23">
        <f t="shared" si="7"/>
        <v>7</v>
      </c>
      <c r="D17" s="21"/>
      <c r="E17" s="30">
        <f t="shared" si="9"/>
        <v>7</v>
      </c>
      <c r="F17" s="25">
        <f t="shared" si="1"/>
        <v>46081</v>
      </c>
      <c r="G17" s="31">
        <f t="shared" si="2"/>
        <v>14285.714285714286</v>
      </c>
      <c r="H17" s="31">
        <f t="shared" si="3"/>
        <v>761.90476190476193</v>
      </c>
      <c r="I17" s="39">
        <f t="shared" si="4"/>
        <v>15047.619047619048</v>
      </c>
      <c r="J17" s="31">
        <f t="shared" si="5"/>
        <v>900000</v>
      </c>
      <c r="K17" s="35">
        <v>41364</v>
      </c>
      <c r="L17" s="13"/>
      <c r="M17" s="13"/>
      <c r="N17" s="13"/>
      <c r="O17" s="13"/>
      <c r="P17" s="13"/>
      <c r="S17" s="16"/>
      <c r="BA17" s="31">
        <f t="shared" si="8"/>
        <v>5583.3333333333339</v>
      </c>
      <c r="BB17" s="31">
        <f t="shared" si="6"/>
        <v>100000</v>
      </c>
    </row>
    <row r="18" spans="1:54" ht="18" customHeight="1">
      <c r="A18" s="21"/>
      <c r="B18" s="23">
        <f t="shared" si="0"/>
        <v>62</v>
      </c>
      <c r="C18" s="23">
        <f t="shared" si="7"/>
        <v>8</v>
      </c>
      <c r="D18" s="21"/>
      <c r="E18" s="30">
        <f t="shared" si="9"/>
        <v>8</v>
      </c>
      <c r="F18" s="25">
        <f t="shared" si="1"/>
        <v>46112</v>
      </c>
      <c r="G18" s="31">
        <f t="shared" si="2"/>
        <v>14285.714285714286</v>
      </c>
      <c r="H18" s="31">
        <f t="shared" si="3"/>
        <v>750</v>
      </c>
      <c r="I18" s="39">
        <f t="shared" si="4"/>
        <v>15035.714285714286</v>
      </c>
      <c r="J18" s="31">
        <f t="shared" si="5"/>
        <v>885714.28571428568</v>
      </c>
      <c r="K18" s="35">
        <v>41394</v>
      </c>
      <c r="L18" s="13"/>
      <c r="M18" s="13"/>
      <c r="N18" s="13" t="s">
        <v>12</v>
      </c>
      <c r="O18" s="13"/>
      <c r="P18" s="13"/>
      <c r="S18" s="16"/>
      <c r="BA18" s="31">
        <f t="shared" si="8"/>
        <v>6333.3333333333339</v>
      </c>
      <c r="BB18" s="31">
        <f t="shared" si="6"/>
        <v>114285.71428571429</v>
      </c>
    </row>
    <row r="19" spans="1:54" ht="18" customHeight="1">
      <c r="A19" s="21"/>
      <c r="B19" s="23">
        <f t="shared" si="0"/>
        <v>61</v>
      </c>
      <c r="C19" s="23">
        <f t="shared" si="7"/>
        <v>9</v>
      </c>
      <c r="D19" s="21"/>
      <c r="E19" s="30">
        <f t="shared" si="9"/>
        <v>9</v>
      </c>
      <c r="F19" s="25">
        <f t="shared" si="1"/>
        <v>46142</v>
      </c>
      <c r="G19" s="31">
        <f t="shared" si="2"/>
        <v>14285.714285714286</v>
      </c>
      <c r="H19" s="31">
        <f t="shared" si="3"/>
        <v>738.09523809523807</v>
      </c>
      <c r="I19" s="39">
        <f t="shared" si="4"/>
        <v>15023.809523809525</v>
      </c>
      <c r="J19" s="31">
        <f t="shared" si="5"/>
        <v>871428.57142857136</v>
      </c>
      <c r="K19" s="35">
        <v>41425</v>
      </c>
      <c r="L19" s="13"/>
      <c r="M19" s="13"/>
      <c r="N19" s="13"/>
      <c r="O19" s="13"/>
      <c r="P19" s="13"/>
      <c r="S19" s="16"/>
      <c r="BA19" s="31">
        <f t="shared" si="8"/>
        <v>7071.4285714285725</v>
      </c>
      <c r="BB19" s="31">
        <f t="shared" si="6"/>
        <v>128571.42857142858</v>
      </c>
    </row>
    <row r="20" spans="1:54" ht="18" customHeight="1">
      <c r="A20" s="21"/>
      <c r="B20" s="23">
        <f t="shared" si="0"/>
        <v>60</v>
      </c>
      <c r="C20" s="23">
        <f t="shared" si="7"/>
        <v>10</v>
      </c>
      <c r="D20" s="21"/>
      <c r="E20" s="30">
        <f t="shared" si="9"/>
        <v>10</v>
      </c>
      <c r="F20" s="25">
        <f t="shared" si="1"/>
        <v>46173</v>
      </c>
      <c r="G20" s="31">
        <f t="shared" si="2"/>
        <v>14285.714285714286</v>
      </c>
      <c r="H20" s="31">
        <f t="shared" si="3"/>
        <v>726.19047619047615</v>
      </c>
      <c r="I20" s="39">
        <f t="shared" si="4"/>
        <v>15011.904761904763</v>
      </c>
      <c r="J20" s="31">
        <f t="shared" si="5"/>
        <v>857142.85714285716</v>
      </c>
      <c r="K20" s="35">
        <v>41455</v>
      </c>
      <c r="L20" s="13"/>
      <c r="M20" s="13"/>
      <c r="N20" s="13"/>
      <c r="O20" s="13"/>
      <c r="P20" s="13"/>
      <c r="S20" s="16"/>
      <c r="BA20" s="31">
        <f t="shared" si="8"/>
        <v>7797.6190476190486</v>
      </c>
      <c r="BB20" s="31">
        <f t="shared" si="6"/>
        <v>142857.14285714287</v>
      </c>
    </row>
    <row r="21" spans="1:54" ht="18" customHeight="1">
      <c r="A21" s="21"/>
      <c r="B21" s="23">
        <f t="shared" si="0"/>
        <v>59</v>
      </c>
      <c r="C21" s="23">
        <f t="shared" si="7"/>
        <v>11</v>
      </c>
      <c r="D21" s="21"/>
      <c r="E21" s="30">
        <f t="shared" si="9"/>
        <v>11</v>
      </c>
      <c r="F21" s="25">
        <f t="shared" si="1"/>
        <v>46203</v>
      </c>
      <c r="G21" s="31">
        <f t="shared" si="2"/>
        <v>14285.714285714286</v>
      </c>
      <c r="H21" s="31">
        <f t="shared" si="3"/>
        <v>714.28571428571433</v>
      </c>
      <c r="I21" s="39">
        <f t="shared" si="4"/>
        <v>15000</v>
      </c>
      <c r="J21" s="31">
        <f t="shared" si="5"/>
        <v>842857.14285714284</v>
      </c>
      <c r="K21" s="35">
        <v>41486</v>
      </c>
      <c r="L21" s="13"/>
      <c r="M21" s="13"/>
      <c r="N21" s="13"/>
      <c r="O21" s="13"/>
      <c r="P21" s="13"/>
      <c r="S21" s="16"/>
      <c r="BA21" s="31">
        <f t="shared" si="8"/>
        <v>8511.9047619047633</v>
      </c>
      <c r="BB21" s="31">
        <f t="shared" si="6"/>
        <v>157142.85714285716</v>
      </c>
    </row>
    <row r="22" spans="1:54" ht="18" customHeight="1">
      <c r="A22" s="21"/>
      <c r="B22" s="23">
        <f t="shared" si="0"/>
        <v>58</v>
      </c>
      <c r="C22" s="23">
        <f t="shared" si="7"/>
        <v>12</v>
      </c>
      <c r="D22" s="21"/>
      <c r="E22" s="30">
        <f t="shared" si="9"/>
        <v>12</v>
      </c>
      <c r="F22" s="25">
        <f t="shared" si="1"/>
        <v>46234</v>
      </c>
      <c r="G22" s="31">
        <f t="shared" si="2"/>
        <v>14285.714285714286</v>
      </c>
      <c r="H22" s="31">
        <f t="shared" si="3"/>
        <v>702.38095238095241</v>
      </c>
      <c r="I22" s="39">
        <f t="shared" si="4"/>
        <v>14988.095238095239</v>
      </c>
      <c r="J22" s="31">
        <f t="shared" si="5"/>
        <v>828571.42857142864</v>
      </c>
      <c r="K22" s="35">
        <v>41517</v>
      </c>
      <c r="L22" s="13"/>
      <c r="M22" s="13"/>
      <c r="N22" s="13"/>
      <c r="O22" s="13"/>
      <c r="P22" s="13"/>
      <c r="S22" s="16"/>
      <c r="BA22" s="31">
        <f t="shared" si="8"/>
        <v>9214.2857142857156</v>
      </c>
      <c r="BB22" s="31">
        <f t="shared" si="6"/>
        <v>171428.57142857142</v>
      </c>
    </row>
    <row r="23" spans="1:54" ht="18" customHeight="1">
      <c r="A23" s="21"/>
      <c r="B23" s="23">
        <f t="shared" si="0"/>
        <v>57</v>
      </c>
      <c r="C23" s="23">
        <f t="shared" si="7"/>
        <v>13</v>
      </c>
      <c r="D23" s="21"/>
      <c r="E23" s="30">
        <f t="shared" si="9"/>
        <v>13</v>
      </c>
      <c r="F23" s="25">
        <f t="shared" si="1"/>
        <v>46265</v>
      </c>
      <c r="G23" s="31">
        <f t="shared" si="2"/>
        <v>14285.714285714286</v>
      </c>
      <c r="H23" s="31">
        <f t="shared" si="3"/>
        <v>690.4761904761906</v>
      </c>
      <c r="I23" s="39">
        <f t="shared" si="4"/>
        <v>14976.190476190477</v>
      </c>
      <c r="J23" s="31">
        <f t="shared" si="5"/>
        <v>814285.71428571432</v>
      </c>
      <c r="K23" s="35">
        <v>41547</v>
      </c>
      <c r="L23" s="13"/>
      <c r="M23" s="13"/>
      <c r="N23" s="13"/>
      <c r="O23" s="13"/>
      <c r="P23" s="13"/>
      <c r="S23" s="16"/>
      <c r="BA23" s="31">
        <f t="shared" si="8"/>
        <v>9904.7619047619064</v>
      </c>
      <c r="BB23" s="31">
        <f t="shared" si="6"/>
        <v>185714.28571428571</v>
      </c>
    </row>
    <row r="24" spans="1:54" ht="18" customHeight="1">
      <c r="A24" s="21"/>
      <c r="B24" s="23">
        <f t="shared" si="0"/>
        <v>56</v>
      </c>
      <c r="C24" s="23">
        <f t="shared" si="7"/>
        <v>14</v>
      </c>
      <c r="D24" s="21"/>
      <c r="E24" s="30">
        <f t="shared" si="9"/>
        <v>14</v>
      </c>
      <c r="F24" s="25">
        <f t="shared" si="1"/>
        <v>46295</v>
      </c>
      <c r="G24" s="31">
        <f t="shared" si="2"/>
        <v>14285.714285714286</v>
      </c>
      <c r="H24" s="31">
        <f t="shared" si="3"/>
        <v>678.57142857142867</v>
      </c>
      <c r="I24" s="39">
        <f t="shared" si="4"/>
        <v>14964.285714285716</v>
      </c>
      <c r="J24" s="31">
        <f t="shared" si="5"/>
        <v>800000</v>
      </c>
      <c r="K24" s="35">
        <v>41578</v>
      </c>
      <c r="L24" s="13"/>
      <c r="M24" s="13"/>
      <c r="N24" s="13"/>
      <c r="O24" s="13"/>
      <c r="P24" s="13"/>
      <c r="S24" s="16"/>
      <c r="BA24" s="31">
        <f t="shared" si="8"/>
        <v>10583.333333333336</v>
      </c>
      <c r="BB24" s="31">
        <f t="shared" si="6"/>
        <v>200000</v>
      </c>
    </row>
    <row r="25" spans="1:54" ht="18" customHeight="1">
      <c r="A25" s="21"/>
      <c r="B25" s="23">
        <f t="shared" si="0"/>
        <v>55</v>
      </c>
      <c r="C25" s="23">
        <f t="shared" si="7"/>
        <v>15</v>
      </c>
      <c r="D25" s="21"/>
      <c r="E25" s="30">
        <f t="shared" si="9"/>
        <v>15</v>
      </c>
      <c r="F25" s="25">
        <f t="shared" si="1"/>
        <v>46326</v>
      </c>
      <c r="G25" s="31">
        <f t="shared" si="2"/>
        <v>14285.714285714286</v>
      </c>
      <c r="H25" s="31">
        <f t="shared" si="3"/>
        <v>666.66666666666674</v>
      </c>
      <c r="I25" s="39">
        <f t="shared" si="4"/>
        <v>14952.380952380952</v>
      </c>
      <c r="J25" s="31">
        <f t="shared" si="5"/>
        <v>785714.28571428568</v>
      </c>
      <c r="K25" s="35">
        <v>41608</v>
      </c>
      <c r="L25" s="13"/>
      <c r="M25" s="13"/>
      <c r="N25" s="13"/>
      <c r="O25" s="13"/>
      <c r="P25" s="13"/>
      <c r="S25" s="16"/>
      <c r="BA25" s="31">
        <f t="shared" si="8"/>
        <v>11250.000000000002</v>
      </c>
      <c r="BB25" s="31">
        <f t="shared" si="6"/>
        <v>214285.71428571429</v>
      </c>
    </row>
    <row r="26" spans="1:54" ht="18" customHeight="1">
      <c r="A26" s="21"/>
      <c r="B26" s="23">
        <f t="shared" si="0"/>
        <v>54</v>
      </c>
      <c r="C26" s="23">
        <f t="shared" si="7"/>
        <v>16</v>
      </c>
      <c r="D26" s="21"/>
      <c r="E26" s="30">
        <f t="shared" si="9"/>
        <v>16</v>
      </c>
      <c r="F26" s="25">
        <f t="shared" si="1"/>
        <v>46356</v>
      </c>
      <c r="G26" s="31">
        <f t="shared" si="2"/>
        <v>14285.714285714286</v>
      </c>
      <c r="H26" s="31">
        <f t="shared" si="3"/>
        <v>654.76190476190482</v>
      </c>
      <c r="I26" s="39">
        <f t="shared" si="4"/>
        <v>14940.476190476191</v>
      </c>
      <c r="J26" s="31">
        <f t="shared" si="5"/>
        <v>771428.57142857136</v>
      </c>
      <c r="K26" s="35">
        <v>41639</v>
      </c>
      <c r="L26" s="13"/>
      <c r="M26" s="13"/>
      <c r="N26" s="13"/>
      <c r="O26" s="13"/>
      <c r="P26" s="13"/>
      <c r="S26" s="16"/>
      <c r="BA26" s="31">
        <f t="shared" si="8"/>
        <v>11904.761904761906</v>
      </c>
      <c r="BB26" s="31">
        <f t="shared" si="6"/>
        <v>228571.42857142858</v>
      </c>
    </row>
    <row r="27" spans="1:54" ht="18" customHeight="1">
      <c r="A27" s="21"/>
      <c r="B27" s="23">
        <f t="shared" si="0"/>
        <v>53</v>
      </c>
      <c r="C27" s="23">
        <f t="shared" si="7"/>
        <v>17</v>
      </c>
      <c r="D27" s="21"/>
      <c r="E27" s="30">
        <f t="shared" si="9"/>
        <v>17</v>
      </c>
      <c r="F27" s="25">
        <f t="shared" si="1"/>
        <v>46387</v>
      </c>
      <c r="G27" s="31">
        <f t="shared" si="2"/>
        <v>14285.714285714286</v>
      </c>
      <c r="H27" s="31">
        <f t="shared" si="3"/>
        <v>642.85714285714289</v>
      </c>
      <c r="I27" s="39">
        <f t="shared" si="4"/>
        <v>14928.571428571429</v>
      </c>
      <c r="J27" s="31">
        <f t="shared" si="5"/>
        <v>757142.85714285716</v>
      </c>
      <c r="K27" s="35">
        <v>41670</v>
      </c>
      <c r="L27" s="13"/>
      <c r="M27" s="13"/>
      <c r="N27" s="13"/>
      <c r="O27" s="13"/>
      <c r="P27" s="13"/>
      <c r="Q27" s="91"/>
      <c r="R27" s="92"/>
      <c r="S27" s="16"/>
      <c r="BA27" s="31">
        <f t="shared" si="8"/>
        <v>12547.61904761905</v>
      </c>
      <c r="BB27" s="31">
        <f t="shared" si="6"/>
        <v>242857.14285714287</v>
      </c>
    </row>
    <row r="28" spans="1:54" ht="18" customHeight="1">
      <c r="A28" s="21"/>
      <c r="B28" s="23">
        <f t="shared" si="0"/>
        <v>52</v>
      </c>
      <c r="C28" s="23">
        <f t="shared" si="7"/>
        <v>18</v>
      </c>
      <c r="D28" s="21"/>
      <c r="E28" s="30">
        <f t="shared" si="9"/>
        <v>18</v>
      </c>
      <c r="F28" s="25">
        <f t="shared" si="1"/>
        <v>46418</v>
      </c>
      <c r="G28" s="31">
        <f t="shared" si="2"/>
        <v>14285.714285714286</v>
      </c>
      <c r="H28" s="31">
        <f t="shared" si="3"/>
        <v>630.95238095238096</v>
      </c>
      <c r="I28" s="39">
        <f t="shared" si="4"/>
        <v>14916.666666666668</v>
      </c>
      <c r="J28" s="31">
        <f t="shared" si="5"/>
        <v>742857.14285714284</v>
      </c>
      <c r="K28" s="35">
        <v>41698</v>
      </c>
      <c r="L28" s="13"/>
      <c r="M28" s="13"/>
      <c r="N28" s="13"/>
      <c r="O28" s="13"/>
      <c r="P28" s="13"/>
      <c r="Q28" s="37"/>
      <c r="R28" s="37"/>
      <c r="S28" s="16"/>
      <c r="BA28" s="31">
        <f t="shared" si="8"/>
        <v>13178.571428571431</v>
      </c>
      <c r="BB28" s="31">
        <f t="shared" si="6"/>
        <v>257142.85714285716</v>
      </c>
    </row>
    <row r="29" spans="1:54" ht="18" customHeight="1">
      <c r="A29" s="21"/>
      <c r="B29" s="23">
        <f t="shared" si="0"/>
        <v>51</v>
      </c>
      <c r="C29" s="23">
        <f t="shared" si="7"/>
        <v>19</v>
      </c>
      <c r="D29" s="21"/>
      <c r="E29" s="30">
        <f t="shared" si="9"/>
        <v>19</v>
      </c>
      <c r="F29" s="25">
        <f t="shared" si="1"/>
        <v>46446</v>
      </c>
      <c r="G29" s="31">
        <f t="shared" si="2"/>
        <v>14285.714285714286</v>
      </c>
      <c r="H29" s="31">
        <f t="shared" si="3"/>
        <v>619.04761904761904</v>
      </c>
      <c r="I29" s="39">
        <f t="shared" si="4"/>
        <v>14904.761904761905</v>
      </c>
      <c r="J29" s="31">
        <f t="shared" si="5"/>
        <v>728571.42857142864</v>
      </c>
      <c r="K29" s="35">
        <v>41729</v>
      </c>
      <c r="L29" s="13"/>
      <c r="M29" s="13"/>
      <c r="N29" s="13"/>
      <c r="O29" s="13"/>
      <c r="P29" s="13"/>
      <c r="Q29" s="37"/>
      <c r="R29" s="37"/>
      <c r="S29" s="16"/>
      <c r="BA29" s="31">
        <f t="shared" si="8"/>
        <v>13797.61904761905</v>
      </c>
      <c r="BB29" s="31">
        <f t="shared" si="6"/>
        <v>271428.57142857142</v>
      </c>
    </row>
    <row r="30" spans="1:54" ht="18" customHeight="1">
      <c r="A30" s="21"/>
      <c r="B30" s="23">
        <f t="shared" si="0"/>
        <v>50</v>
      </c>
      <c r="C30" s="23">
        <f t="shared" si="7"/>
        <v>20</v>
      </c>
      <c r="D30" s="21"/>
      <c r="E30" s="30">
        <f t="shared" si="9"/>
        <v>20</v>
      </c>
      <c r="F30" s="25">
        <f t="shared" si="1"/>
        <v>46477</v>
      </c>
      <c r="G30" s="31">
        <f t="shared" si="2"/>
        <v>14285.714285714286</v>
      </c>
      <c r="H30" s="31">
        <f t="shared" si="3"/>
        <v>607.14285714285722</v>
      </c>
      <c r="I30" s="39">
        <f t="shared" si="4"/>
        <v>14892.857142857143</v>
      </c>
      <c r="J30" s="31">
        <f t="shared" si="5"/>
        <v>714285.71428571432</v>
      </c>
      <c r="K30" s="35">
        <v>41759</v>
      </c>
      <c r="L30" s="13"/>
      <c r="M30" s="13"/>
      <c r="N30" s="13"/>
      <c r="O30" s="13"/>
      <c r="P30" s="13"/>
      <c r="Q30" s="37"/>
      <c r="R30" s="37"/>
      <c r="S30" s="16"/>
      <c r="BA30" s="31">
        <f t="shared" si="8"/>
        <v>14404.761904761906</v>
      </c>
      <c r="BB30" s="31">
        <f t="shared" si="6"/>
        <v>285714.28571428574</v>
      </c>
    </row>
    <row r="31" spans="1:54" ht="18" customHeight="1">
      <c r="A31" s="21"/>
      <c r="B31" s="23">
        <f t="shared" si="0"/>
        <v>49</v>
      </c>
      <c r="C31" s="23">
        <f t="shared" si="7"/>
        <v>21</v>
      </c>
      <c r="D31" s="21"/>
      <c r="E31" s="30">
        <f t="shared" si="9"/>
        <v>21</v>
      </c>
      <c r="F31" s="25">
        <f t="shared" si="1"/>
        <v>46507</v>
      </c>
      <c r="G31" s="31">
        <f t="shared" si="2"/>
        <v>14285.714285714286</v>
      </c>
      <c r="H31" s="31">
        <f t="shared" si="3"/>
        <v>595.2380952380953</v>
      </c>
      <c r="I31" s="39">
        <f t="shared" si="4"/>
        <v>14880.952380952382</v>
      </c>
      <c r="J31" s="31">
        <f t="shared" si="5"/>
        <v>700000</v>
      </c>
      <c r="K31" s="35">
        <v>41790</v>
      </c>
      <c r="L31" s="13"/>
      <c r="M31" s="13"/>
      <c r="N31" s="13"/>
      <c r="O31" s="13"/>
      <c r="P31" s="13"/>
      <c r="Q31" s="37"/>
      <c r="R31" s="37"/>
      <c r="S31" s="16"/>
      <c r="BA31" s="31">
        <f t="shared" si="8"/>
        <v>15000.000000000002</v>
      </c>
      <c r="BB31" s="31">
        <f t="shared" si="6"/>
        <v>300000</v>
      </c>
    </row>
    <row r="32" spans="1:54" ht="18" customHeight="1">
      <c r="A32" s="21"/>
      <c r="B32" s="23">
        <f t="shared" si="0"/>
        <v>48</v>
      </c>
      <c r="C32" s="23">
        <f t="shared" si="7"/>
        <v>22</v>
      </c>
      <c r="D32" s="21"/>
      <c r="E32" s="30">
        <f t="shared" si="9"/>
        <v>22</v>
      </c>
      <c r="F32" s="25">
        <f t="shared" si="1"/>
        <v>46538</v>
      </c>
      <c r="G32" s="31">
        <f t="shared" si="2"/>
        <v>14285.714285714286</v>
      </c>
      <c r="H32" s="31">
        <f t="shared" si="3"/>
        <v>583.33333333333337</v>
      </c>
      <c r="I32" s="39">
        <f t="shared" si="4"/>
        <v>14869.04761904762</v>
      </c>
      <c r="J32" s="31">
        <f t="shared" si="5"/>
        <v>685714.28571428568</v>
      </c>
      <c r="K32" s="35">
        <v>41820</v>
      </c>
      <c r="L32" s="13"/>
      <c r="M32" s="13"/>
      <c r="N32" s="13"/>
      <c r="O32" s="13"/>
      <c r="P32" s="13"/>
      <c r="Q32" s="37"/>
      <c r="R32" s="37"/>
      <c r="S32" s="16"/>
      <c r="BA32" s="31">
        <f t="shared" si="8"/>
        <v>15583.333333333336</v>
      </c>
      <c r="BB32" s="31">
        <f t="shared" si="6"/>
        <v>314285.71428571432</v>
      </c>
    </row>
    <row r="33" spans="1:54" ht="18" customHeight="1">
      <c r="A33" s="21"/>
      <c r="B33" s="23">
        <f t="shared" si="0"/>
        <v>47</v>
      </c>
      <c r="C33" s="23">
        <f t="shared" si="7"/>
        <v>23</v>
      </c>
      <c r="D33" s="21"/>
      <c r="E33" s="30">
        <f t="shared" si="9"/>
        <v>23</v>
      </c>
      <c r="F33" s="25">
        <f t="shared" si="1"/>
        <v>46568</v>
      </c>
      <c r="G33" s="31">
        <f t="shared" si="2"/>
        <v>14285.714285714286</v>
      </c>
      <c r="H33" s="31">
        <f t="shared" si="3"/>
        <v>571.42857142857144</v>
      </c>
      <c r="I33" s="39">
        <f t="shared" si="4"/>
        <v>14857.142857142857</v>
      </c>
      <c r="J33" s="31">
        <f t="shared" si="5"/>
        <v>671428.57142857136</v>
      </c>
      <c r="K33" s="35">
        <v>41851</v>
      </c>
      <c r="L33" s="13"/>
      <c r="M33" s="13"/>
      <c r="N33" s="13"/>
      <c r="O33" s="13"/>
      <c r="P33" s="13"/>
      <c r="Q33" s="37"/>
      <c r="R33" s="37"/>
      <c r="S33" s="16"/>
      <c r="BA33" s="31">
        <f t="shared" si="8"/>
        <v>16154.761904761906</v>
      </c>
      <c r="BB33" s="31">
        <f t="shared" si="6"/>
        <v>328571.42857142858</v>
      </c>
    </row>
    <row r="34" spans="1:54" ht="18" customHeight="1">
      <c r="A34" s="21"/>
      <c r="B34" s="23">
        <f t="shared" si="0"/>
        <v>46</v>
      </c>
      <c r="C34" s="23">
        <f t="shared" si="7"/>
        <v>24</v>
      </c>
      <c r="D34" s="21"/>
      <c r="E34" s="30">
        <f t="shared" si="9"/>
        <v>24</v>
      </c>
      <c r="F34" s="25">
        <f t="shared" si="1"/>
        <v>46599</v>
      </c>
      <c r="G34" s="31">
        <f t="shared" si="2"/>
        <v>14285.714285714286</v>
      </c>
      <c r="H34" s="31">
        <f t="shared" si="3"/>
        <v>559.52380952380952</v>
      </c>
      <c r="I34" s="39">
        <f t="shared" si="4"/>
        <v>14845.238095238095</v>
      </c>
      <c r="J34" s="31">
        <f t="shared" si="5"/>
        <v>657142.85714285716</v>
      </c>
      <c r="K34" s="35">
        <v>41882</v>
      </c>
      <c r="L34" s="13"/>
      <c r="M34" s="13"/>
      <c r="N34" s="13"/>
      <c r="O34" s="13"/>
      <c r="P34" s="13"/>
      <c r="Q34" s="37"/>
      <c r="R34" s="37"/>
      <c r="S34" s="16"/>
      <c r="BA34" s="31">
        <f t="shared" si="8"/>
        <v>16714.285714285717</v>
      </c>
      <c r="BB34" s="31">
        <f t="shared" si="6"/>
        <v>342857.14285714284</v>
      </c>
    </row>
    <row r="35" spans="1:54" ht="18" customHeight="1">
      <c r="A35" s="21"/>
      <c r="B35" s="23">
        <f t="shared" si="0"/>
        <v>45</v>
      </c>
      <c r="C35" s="23">
        <f t="shared" si="7"/>
        <v>25</v>
      </c>
      <c r="D35" s="21"/>
      <c r="E35" s="30">
        <f t="shared" si="9"/>
        <v>25</v>
      </c>
      <c r="F35" s="25">
        <f t="shared" si="1"/>
        <v>46630</v>
      </c>
      <c r="G35" s="31">
        <f t="shared" si="2"/>
        <v>14285.714285714286</v>
      </c>
      <c r="H35" s="31">
        <f t="shared" si="3"/>
        <v>547.61904761904771</v>
      </c>
      <c r="I35" s="39">
        <f t="shared" si="4"/>
        <v>14833.333333333334</v>
      </c>
      <c r="J35" s="31">
        <f t="shared" si="5"/>
        <v>642857.14285714284</v>
      </c>
      <c r="K35" s="35">
        <v>41912</v>
      </c>
      <c r="L35" s="13"/>
      <c r="M35" s="13"/>
      <c r="N35" s="13"/>
      <c r="O35" s="13"/>
      <c r="P35" s="13"/>
      <c r="Q35" s="37"/>
      <c r="R35" s="37"/>
      <c r="S35" s="16"/>
      <c r="BA35" s="31">
        <f t="shared" si="8"/>
        <v>17261.904761904763</v>
      </c>
      <c r="BB35" s="31">
        <f t="shared" si="6"/>
        <v>357142.85714285716</v>
      </c>
    </row>
    <row r="36" spans="1:54" ht="18" customHeight="1">
      <c r="A36" s="21"/>
      <c r="B36" s="23">
        <f t="shared" si="0"/>
        <v>44</v>
      </c>
      <c r="C36" s="23">
        <f t="shared" si="7"/>
        <v>26</v>
      </c>
      <c r="D36" s="21"/>
      <c r="E36" s="30">
        <f t="shared" si="9"/>
        <v>26</v>
      </c>
      <c r="F36" s="25">
        <f t="shared" si="1"/>
        <v>46660</v>
      </c>
      <c r="G36" s="31">
        <f t="shared" si="2"/>
        <v>14285.714285714286</v>
      </c>
      <c r="H36" s="31">
        <f t="shared" si="3"/>
        <v>535.71428571428578</v>
      </c>
      <c r="I36" s="39">
        <f t="shared" si="4"/>
        <v>14821.428571428572</v>
      </c>
      <c r="J36" s="31">
        <f t="shared" si="5"/>
        <v>628571.42857142864</v>
      </c>
      <c r="K36" s="35">
        <v>41943</v>
      </c>
      <c r="L36" s="13"/>
      <c r="M36" s="13"/>
      <c r="N36" s="13"/>
      <c r="O36" s="13"/>
      <c r="P36" s="13"/>
      <c r="Q36" s="37"/>
      <c r="R36" s="37"/>
      <c r="S36" s="16"/>
      <c r="BA36" s="31">
        <f t="shared" si="8"/>
        <v>17797.61904761905</v>
      </c>
      <c r="BB36" s="31">
        <f t="shared" si="6"/>
        <v>371428.57142857142</v>
      </c>
    </row>
    <row r="37" spans="1:54" ht="18" customHeight="1">
      <c r="A37" s="21"/>
      <c r="B37" s="23">
        <f t="shared" si="0"/>
        <v>43</v>
      </c>
      <c r="C37" s="23">
        <f t="shared" si="7"/>
        <v>27</v>
      </c>
      <c r="D37" s="21"/>
      <c r="E37" s="30">
        <f t="shared" si="9"/>
        <v>27</v>
      </c>
      <c r="F37" s="25">
        <f t="shared" si="1"/>
        <v>46691</v>
      </c>
      <c r="G37" s="31">
        <f t="shared" si="2"/>
        <v>14285.714285714286</v>
      </c>
      <c r="H37" s="31">
        <f t="shared" si="3"/>
        <v>523.80952380952385</v>
      </c>
      <c r="I37" s="39">
        <f t="shared" si="4"/>
        <v>14809.523809523809</v>
      </c>
      <c r="J37" s="31">
        <f t="shared" si="5"/>
        <v>614285.71428571432</v>
      </c>
      <c r="K37" s="35">
        <v>41973</v>
      </c>
      <c r="L37" s="13"/>
      <c r="M37" s="13"/>
      <c r="N37" s="13"/>
      <c r="O37" s="13"/>
      <c r="P37" s="13"/>
      <c r="Q37" s="37"/>
      <c r="R37" s="37"/>
      <c r="S37" s="16"/>
      <c r="BA37" s="31">
        <f t="shared" si="8"/>
        <v>18321.428571428572</v>
      </c>
      <c r="BB37" s="31">
        <f t="shared" si="6"/>
        <v>385714.28571428574</v>
      </c>
    </row>
    <row r="38" spans="1:54" ht="18" customHeight="1">
      <c r="A38" s="21"/>
      <c r="B38" s="23">
        <f t="shared" si="0"/>
        <v>42</v>
      </c>
      <c r="C38" s="23">
        <f t="shared" si="7"/>
        <v>28</v>
      </c>
      <c r="D38" s="21"/>
      <c r="E38" s="30">
        <f t="shared" si="9"/>
        <v>28</v>
      </c>
      <c r="F38" s="25">
        <f t="shared" si="1"/>
        <v>46721</v>
      </c>
      <c r="G38" s="31">
        <f t="shared" si="2"/>
        <v>14285.714285714286</v>
      </c>
      <c r="H38" s="31">
        <f t="shared" si="3"/>
        <v>511.90476190476198</v>
      </c>
      <c r="I38" s="39">
        <f t="shared" si="4"/>
        <v>14797.619047619048</v>
      </c>
      <c r="J38" s="31">
        <f t="shared" si="5"/>
        <v>600000</v>
      </c>
      <c r="K38" s="35">
        <v>42004</v>
      </c>
      <c r="L38" s="13"/>
      <c r="M38" s="13"/>
      <c r="N38" s="13"/>
      <c r="O38" s="13"/>
      <c r="P38" s="13"/>
      <c r="Q38" s="37"/>
      <c r="R38" s="37"/>
      <c r="S38" s="16"/>
      <c r="BA38" s="31">
        <f t="shared" si="8"/>
        <v>18833.333333333336</v>
      </c>
      <c r="BB38" s="31">
        <f t="shared" si="6"/>
        <v>400000</v>
      </c>
    </row>
    <row r="39" spans="1:54" ht="18" customHeight="1">
      <c r="A39" s="21"/>
      <c r="B39" s="23">
        <f t="shared" si="0"/>
        <v>41</v>
      </c>
      <c r="C39" s="23">
        <f t="shared" si="7"/>
        <v>29</v>
      </c>
      <c r="D39" s="21"/>
      <c r="E39" s="59">
        <f t="shared" si="9"/>
        <v>29</v>
      </c>
      <c r="F39" s="60">
        <f t="shared" si="1"/>
        <v>46752</v>
      </c>
      <c r="G39" s="61">
        <f t="shared" si="2"/>
        <v>14285.714285714286</v>
      </c>
      <c r="H39" s="61">
        <f t="shared" si="3"/>
        <v>500.00000000000006</v>
      </c>
      <c r="I39" s="62">
        <f t="shared" si="4"/>
        <v>14785.714285714286</v>
      </c>
      <c r="J39" s="61">
        <f t="shared" si="5"/>
        <v>585714.28571428568</v>
      </c>
      <c r="K39" s="35">
        <v>42035</v>
      </c>
      <c r="L39" s="13"/>
      <c r="M39" s="13"/>
      <c r="N39" s="13"/>
      <c r="O39" s="13"/>
      <c r="P39" s="13"/>
      <c r="Q39" s="37">
        <f t="shared" ref="Q39:Q236" si="10">IF(Q38-1&gt;=0,Q38-1,0)</f>
        <v>0</v>
      </c>
      <c r="R39" s="37">
        <f t="shared" ref="R39:R237" si="11">IF(Q38&gt;0,R38+1,0)</f>
        <v>0</v>
      </c>
      <c r="S39" s="16"/>
      <c r="BA39" s="31">
        <f t="shared" si="8"/>
        <v>19333.333333333336</v>
      </c>
      <c r="BB39" s="31">
        <f t="shared" si="6"/>
        <v>414285.71428571432</v>
      </c>
    </row>
    <row r="40" spans="1:54" ht="18" customHeight="1">
      <c r="A40" s="21"/>
      <c r="B40" s="23">
        <f t="shared" si="0"/>
        <v>40</v>
      </c>
      <c r="C40" s="23">
        <f t="shared" ref="C40:C56" si="12">IF(B39&gt;0,C39+1,0)</f>
        <v>30</v>
      </c>
      <c r="D40" s="21"/>
      <c r="E40" s="59">
        <f t="shared" ref="E40:E75" si="13">IF(C40=0,"",C40)</f>
        <v>30</v>
      </c>
      <c r="F40" s="60">
        <f t="shared" ref="F40:F75" si="14">IF(C40=0,"",EOMONTH(F39,$M$14))</f>
        <v>46783</v>
      </c>
      <c r="G40" s="61">
        <f t="shared" ref="G40:G75" si="15">IF(AND(C40&lt;=$J$7,C40&gt;0),0,IF(C40=0,"",$M$16))</f>
        <v>14285.714285714286</v>
      </c>
      <c r="H40" s="61">
        <f t="shared" si="3"/>
        <v>488.09523809523807</v>
      </c>
      <c r="I40" s="62">
        <f t="shared" ref="I40:I75" si="16">G40+H40</f>
        <v>14773.809523809525</v>
      </c>
      <c r="J40" s="61">
        <f t="shared" ref="J40:J75" si="17">IF(AND(C40&lt;$J$7,C40&gt;0),$J$10,IF(C40&gt;0,$J$10-(C40-$J$7)*$M$16,""))</f>
        <v>571428.57142857136</v>
      </c>
      <c r="K40" s="35">
        <v>42063</v>
      </c>
      <c r="L40" s="13"/>
      <c r="M40" s="13"/>
      <c r="N40" s="13"/>
      <c r="O40" s="13"/>
      <c r="P40" s="13"/>
      <c r="Q40" s="37"/>
      <c r="R40" s="37"/>
      <c r="S40" s="16"/>
      <c r="BA40" s="31"/>
      <c r="BB40" s="31"/>
    </row>
    <row r="41" spans="1:54" ht="18" customHeight="1">
      <c r="A41" s="21"/>
      <c r="B41" s="23">
        <f t="shared" si="0"/>
        <v>39</v>
      </c>
      <c r="C41" s="23">
        <f t="shared" si="12"/>
        <v>31</v>
      </c>
      <c r="D41" s="21"/>
      <c r="E41" s="59">
        <f t="shared" si="13"/>
        <v>31</v>
      </c>
      <c r="F41" s="60">
        <f t="shared" si="14"/>
        <v>46812</v>
      </c>
      <c r="G41" s="61">
        <f t="shared" si="15"/>
        <v>14285.714285714286</v>
      </c>
      <c r="H41" s="61">
        <f t="shared" si="3"/>
        <v>476.19047619047615</v>
      </c>
      <c r="I41" s="62">
        <f t="shared" si="16"/>
        <v>14761.904761904763</v>
      </c>
      <c r="J41" s="61">
        <f t="shared" si="17"/>
        <v>557142.85714285704</v>
      </c>
      <c r="K41" s="35">
        <v>42094</v>
      </c>
      <c r="L41" s="13"/>
      <c r="M41" s="13"/>
      <c r="N41" s="13"/>
      <c r="O41" s="13"/>
      <c r="P41" s="13"/>
      <c r="Q41" s="37"/>
      <c r="R41" s="37"/>
      <c r="S41" s="16"/>
      <c r="BA41" s="31"/>
      <c r="BB41" s="31"/>
    </row>
    <row r="42" spans="1:54" ht="18" customHeight="1">
      <c r="A42" s="21"/>
      <c r="B42" s="23">
        <f t="shared" si="0"/>
        <v>38</v>
      </c>
      <c r="C42" s="23">
        <f t="shared" si="12"/>
        <v>32</v>
      </c>
      <c r="D42" s="21"/>
      <c r="E42" s="59">
        <f t="shared" si="13"/>
        <v>32</v>
      </c>
      <c r="F42" s="60">
        <f t="shared" si="14"/>
        <v>46843</v>
      </c>
      <c r="G42" s="61">
        <f t="shared" si="15"/>
        <v>14285.714285714286</v>
      </c>
      <c r="H42" s="61">
        <f t="shared" si="3"/>
        <v>464.28571428571422</v>
      </c>
      <c r="I42" s="62">
        <f t="shared" si="16"/>
        <v>14750</v>
      </c>
      <c r="J42" s="61">
        <f t="shared" si="17"/>
        <v>542857.14285714284</v>
      </c>
      <c r="K42" s="35">
        <v>42124</v>
      </c>
      <c r="L42" s="13"/>
      <c r="M42" s="13"/>
      <c r="N42" s="13"/>
      <c r="O42" s="13"/>
      <c r="P42" s="13"/>
      <c r="Q42" s="37"/>
      <c r="R42" s="37"/>
      <c r="S42" s="16"/>
      <c r="BA42" s="31"/>
      <c r="BB42" s="31"/>
    </row>
    <row r="43" spans="1:54" ht="18" customHeight="1">
      <c r="A43" s="21"/>
      <c r="B43" s="23">
        <f t="shared" si="0"/>
        <v>37</v>
      </c>
      <c r="C43" s="23">
        <f t="shared" si="12"/>
        <v>33</v>
      </c>
      <c r="D43" s="21"/>
      <c r="E43" s="59">
        <f t="shared" si="13"/>
        <v>33</v>
      </c>
      <c r="F43" s="60">
        <f t="shared" si="14"/>
        <v>46873</v>
      </c>
      <c r="G43" s="61">
        <f t="shared" si="15"/>
        <v>14285.714285714286</v>
      </c>
      <c r="H43" s="61">
        <f t="shared" ref="H43:H74" si="18">IF(C43=0,"",J42*$J$241)</f>
        <v>452.38095238095241</v>
      </c>
      <c r="I43" s="62">
        <f t="shared" si="16"/>
        <v>14738.095238095239</v>
      </c>
      <c r="J43" s="61">
        <f t="shared" si="17"/>
        <v>528571.42857142864</v>
      </c>
      <c r="K43" s="35">
        <v>42155</v>
      </c>
      <c r="L43" s="13"/>
      <c r="M43" s="13"/>
      <c r="N43" s="13"/>
      <c r="O43" s="13"/>
      <c r="P43" s="13"/>
      <c r="Q43" s="37"/>
      <c r="R43" s="37"/>
      <c r="S43" s="16"/>
      <c r="BA43" s="31"/>
      <c r="BB43" s="31"/>
    </row>
    <row r="44" spans="1:54" ht="18" customHeight="1">
      <c r="A44" s="21"/>
      <c r="B44" s="23">
        <f t="shared" si="0"/>
        <v>36</v>
      </c>
      <c r="C44" s="23">
        <f t="shared" si="12"/>
        <v>34</v>
      </c>
      <c r="D44" s="21"/>
      <c r="E44" s="59">
        <f t="shared" si="13"/>
        <v>34</v>
      </c>
      <c r="F44" s="60">
        <f t="shared" si="14"/>
        <v>46904</v>
      </c>
      <c r="G44" s="61">
        <f t="shared" si="15"/>
        <v>14285.714285714286</v>
      </c>
      <c r="H44" s="61">
        <f t="shared" si="18"/>
        <v>440.47619047619054</v>
      </c>
      <c r="I44" s="62">
        <f t="shared" si="16"/>
        <v>14726.190476190477</v>
      </c>
      <c r="J44" s="61">
        <f t="shared" si="17"/>
        <v>514285.71428571426</v>
      </c>
      <c r="K44" s="35">
        <v>42185</v>
      </c>
      <c r="L44" s="13"/>
      <c r="M44" s="13"/>
      <c r="N44" s="13"/>
      <c r="O44" s="13"/>
      <c r="P44" s="13"/>
      <c r="Q44" s="37"/>
      <c r="R44" s="37"/>
      <c r="S44" s="16"/>
      <c r="BA44" s="31"/>
      <c r="BB44" s="31"/>
    </row>
    <row r="45" spans="1:54" ht="18" customHeight="1">
      <c r="A45" s="21"/>
      <c r="B45" s="23">
        <f t="shared" si="0"/>
        <v>35</v>
      </c>
      <c r="C45" s="23">
        <f t="shared" si="12"/>
        <v>35</v>
      </c>
      <c r="D45" s="21"/>
      <c r="E45" s="59">
        <f t="shared" si="13"/>
        <v>35</v>
      </c>
      <c r="F45" s="60">
        <f t="shared" si="14"/>
        <v>46934</v>
      </c>
      <c r="G45" s="61">
        <f t="shared" si="15"/>
        <v>14285.714285714286</v>
      </c>
      <c r="H45" s="61">
        <f t="shared" si="18"/>
        <v>428.57142857142856</v>
      </c>
      <c r="I45" s="62">
        <f t="shared" si="16"/>
        <v>14714.285714285716</v>
      </c>
      <c r="J45" s="61">
        <f t="shared" si="17"/>
        <v>500000</v>
      </c>
      <c r="K45" s="35">
        <v>42216</v>
      </c>
      <c r="L45" s="13"/>
      <c r="M45" s="13"/>
      <c r="N45" s="13"/>
      <c r="O45" s="13"/>
      <c r="P45" s="13"/>
      <c r="Q45" s="37"/>
      <c r="R45" s="37"/>
      <c r="S45" s="16"/>
      <c r="BA45" s="31"/>
      <c r="BB45" s="31"/>
    </row>
    <row r="46" spans="1:54" ht="18" customHeight="1">
      <c r="A46" s="21"/>
      <c r="B46" s="23">
        <f t="shared" si="0"/>
        <v>34</v>
      </c>
      <c r="C46" s="23">
        <f t="shared" si="12"/>
        <v>36</v>
      </c>
      <c r="D46" s="21"/>
      <c r="E46" s="59">
        <f t="shared" si="13"/>
        <v>36</v>
      </c>
      <c r="F46" s="60">
        <f t="shared" si="14"/>
        <v>46965</v>
      </c>
      <c r="G46" s="61">
        <f t="shared" si="15"/>
        <v>14285.714285714286</v>
      </c>
      <c r="H46" s="61">
        <f t="shared" si="18"/>
        <v>416.66666666666669</v>
      </c>
      <c r="I46" s="62">
        <f t="shared" si="16"/>
        <v>14702.380952380952</v>
      </c>
      <c r="J46" s="61">
        <f t="shared" si="17"/>
        <v>485714.28571428568</v>
      </c>
      <c r="K46" s="35">
        <v>42247</v>
      </c>
      <c r="L46" s="13"/>
      <c r="M46" s="13"/>
      <c r="N46" s="13"/>
      <c r="O46" s="13"/>
      <c r="P46" s="13"/>
      <c r="Q46" s="37"/>
      <c r="R46" s="37"/>
      <c r="S46" s="16"/>
      <c r="BA46" s="31"/>
      <c r="BB46" s="31"/>
    </row>
    <row r="47" spans="1:54" ht="18" customHeight="1">
      <c r="A47" s="21"/>
      <c r="B47" s="23">
        <f t="shared" si="0"/>
        <v>33</v>
      </c>
      <c r="C47" s="23">
        <f t="shared" si="12"/>
        <v>37</v>
      </c>
      <c r="D47" s="21"/>
      <c r="E47" s="59">
        <f t="shared" si="13"/>
        <v>37</v>
      </c>
      <c r="F47" s="60">
        <f t="shared" si="14"/>
        <v>46996</v>
      </c>
      <c r="G47" s="61">
        <f t="shared" si="15"/>
        <v>14285.714285714286</v>
      </c>
      <c r="H47" s="61">
        <f t="shared" si="18"/>
        <v>404.76190476190476</v>
      </c>
      <c r="I47" s="62">
        <f t="shared" si="16"/>
        <v>14690.476190476191</v>
      </c>
      <c r="J47" s="61">
        <f t="shared" si="17"/>
        <v>471428.57142857136</v>
      </c>
      <c r="K47" s="35">
        <v>42277</v>
      </c>
      <c r="L47" s="13"/>
      <c r="M47" s="13"/>
      <c r="N47" s="13"/>
      <c r="O47" s="13"/>
      <c r="P47" s="13"/>
      <c r="Q47" s="37"/>
      <c r="R47" s="37"/>
      <c r="S47" s="16"/>
      <c r="BA47" s="31"/>
      <c r="BB47" s="31"/>
    </row>
    <row r="48" spans="1:54" ht="18" customHeight="1">
      <c r="A48" s="21"/>
      <c r="B48" s="23">
        <f t="shared" si="0"/>
        <v>32</v>
      </c>
      <c r="C48" s="23">
        <f t="shared" si="12"/>
        <v>38</v>
      </c>
      <c r="D48" s="21"/>
      <c r="E48" s="59">
        <f t="shared" si="13"/>
        <v>38</v>
      </c>
      <c r="F48" s="60">
        <f t="shared" si="14"/>
        <v>47026</v>
      </c>
      <c r="G48" s="61">
        <f t="shared" si="15"/>
        <v>14285.714285714286</v>
      </c>
      <c r="H48" s="61">
        <f t="shared" si="18"/>
        <v>392.85714285714283</v>
      </c>
      <c r="I48" s="62">
        <f t="shared" si="16"/>
        <v>14678.571428571429</v>
      </c>
      <c r="J48" s="61">
        <f t="shared" si="17"/>
        <v>457142.85714285716</v>
      </c>
      <c r="K48" s="35">
        <v>42308</v>
      </c>
      <c r="L48" s="13"/>
      <c r="M48" s="13"/>
      <c r="N48" s="13"/>
      <c r="O48" s="13"/>
      <c r="P48" s="13"/>
      <c r="Q48" s="37"/>
      <c r="R48" s="37"/>
      <c r="S48" s="16"/>
      <c r="BA48" s="31"/>
      <c r="BB48" s="31"/>
    </row>
    <row r="49" spans="1:54" ht="18" customHeight="1">
      <c r="A49" s="21"/>
      <c r="B49" s="23">
        <f t="shared" si="0"/>
        <v>31</v>
      </c>
      <c r="C49" s="23">
        <f t="shared" si="12"/>
        <v>39</v>
      </c>
      <c r="D49" s="21"/>
      <c r="E49" s="59">
        <f t="shared" si="13"/>
        <v>39</v>
      </c>
      <c r="F49" s="60">
        <f t="shared" si="14"/>
        <v>47057</v>
      </c>
      <c r="G49" s="61">
        <f t="shared" si="15"/>
        <v>14285.714285714286</v>
      </c>
      <c r="H49" s="61">
        <f t="shared" si="18"/>
        <v>380.95238095238096</v>
      </c>
      <c r="I49" s="62">
        <f t="shared" si="16"/>
        <v>14666.666666666668</v>
      </c>
      <c r="J49" s="61">
        <f t="shared" si="17"/>
        <v>442857.14285714284</v>
      </c>
      <c r="K49" s="35">
        <v>42338</v>
      </c>
      <c r="L49" s="13"/>
      <c r="M49" s="13"/>
      <c r="N49" s="13"/>
      <c r="O49" s="13"/>
      <c r="P49" s="13"/>
      <c r="Q49" s="37"/>
      <c r="R49" s="37"/>
      <c r="S49" s="16"/>
      <c r="BA49" s="31"/>
      <c r="BB49" s="31"/>
    </row>
    <row r="50" spans="1:54" ht="18" customHeight="1">
      <c r="A50" s="21"/>
      <c r="B50" s="23">
        <f t="shared" si="0"/>
        <v>30</v>
      </c>
      <c r="C50" s="23">
        <f t="shared" si="12"/>
        <v>40</v>
      </c>
      <c r="D50" s="21"/>
      <c r="E50" s="59">
        <f t="shared" si="13"/>
        <v>40</v>
      </c>
      <c r="F50" s="60">
        <f t="shared" si="14"/>
        <v>47087</v>
      </c>
      <c r="G50" s="61">
        <f t="shared" si="15"/>
        <v>14285.714285714286</v>
      </c>
      <c r="H50" s="61">
        <f t="shared" si="18"/>
        <v>369.04761904761904</v>
      </c>
      <c r="I50" s="62">
        <f t="shared" si="16"/>
        <v>14654.761904761905</v>
      </c>
      <c r="J50" s="61">
        <f t="shared" si="17"/>
        <v>428571.42857142852</v>
      </c>
      <c r="K50" s="35">
        <v>42369</v>
      </c>
      <c r="L50" s="13"/>
      <c r="M50" s="13"/>
      <c r="N50" s="13"/>
      <c r="O50" s="13"/>
      <c r="P50" s="13"/>
      <c r="Q50" s="37"/>
      <c r="R50" s="37"/>
      <c r="S50" s="16"/>
      <c r="BA50" s="31"/>
      <c r="BB50" s="31"/>
    </row>
    <row r="51" spans="1:54" ht="18" customHeight="1">
      <c r="A51" s="21"/>
      <c r="B51" s="23">
        <f t="shared" si="0"/>
        <v>29</v>
      </c>
      <c r="C51" s="23">
        <f t="shared" si="12"/>
        <v>41</v>
      </c>
      <c r="D51" s="21"/>
      <c r="E51" s="59">
        <f t="shared" si="13"/>
        <v>41</v>
      </c>
      <c r="F51" s="60">
        <f t="shared" si="14"/>
        <v>47118</v>
      </c>
      <c r="G51" s="61">
        <f t="shared" si="15"/>
        <v>14285.714285714286</v>
      </c>
      <c r="H51" s="61">
        <f t="shared" si="18"/>
        <v>357.14285714285711</v>
      </c>
      <c r="I51" s="62">
        <f t="shared" si="16"/>
        <v>14642.857142857143</v>
      </c>
      <c r="J51" s="61">
        <f t="shared" si="17"/>
        <v>414285.71428571432</v>
      </c>
      <c r="K51" s="35">
        <v>42400</v>
      </c>
      <c r="L51" s="13"/>
      <c r="M51" s="13"/>
      <c r="N51" s="13"/>
      <c r="O51" s="13"/>
      <c r="P51" s="13"/>
      <c r="Q51" s="37"/>
      <c r="R51" s="37"/>
      <c r="S51" s="16"/>
      <c r="BA51" s="31"/>
      <c r="BB51" s="31"/>
    </row>
    <row r="52" spans="1:54" ht="18" customHeight="1">
      <c r="A52" s="21"/>
      <c r="B52" s="23">
        <f t="shared" si="0"/>
        <v>28</v>
      </c>
      <c r="C52" s="23">
        <f t="shared" si="12"/>
        <v>42</v>
      </c>
      <c r="D52" s="21"/>
      <c r="E52" s="59">
        <f t="shared" si="13"/>
        <v>42</v>
      </c>
      <c r="F52" s="60">
        <f t="shared" si="14"/>
        <v>47149</v>
      </c>
      <c r="G52" s="61">
        <f t="shared" si="15"/>
        <v>14285.714285714286</v>
      </c>
      <c r="H52" s="61">
        <f t="shared" si="18"/>
        <v>345.2380952380953</v>
      </c>
      <c r="I52" s="62">
        <f t="shared" si="16"/>
        <v>14630.952380952382</v>
      </c>
      <c r="J52" s="61">
        <f t="shared" si="17"/>
        <v>400000</v>
      </c>
      <c r="K52" s="35">
        <v>42429</v>
      </c>
      <c r="L52" s="13"/>
      <c r="M52" s="13"/>
      <c r="N52" s="13"/>
      <c r="O52" s="13"/>
      <c r="P52" s="13"/>
      <c r="Q52" s="37"/>
      <c r="R52" s="37"/>
      <c r="S52" s="16"/>
      <c r="BA52" s="31"/>
      <c r="BB52" s="31"/>
    </row>
    <row r="53" spans="1:54" ht="18" customHeight="1">
      <c r="A53" s="21"/>
      <c r="B53" s="23">
        <f t="shared" si="0"/>
        <v>27</v>
      </c>
      <c r="C53" s="23">
        <f t="shared" si="12"/>
        <v>43</v>
      </c>
      <c r="D53" s="21"/>
      <c r="E53" s="59">
        <f t="shared" si="13"/>
        <v>43</v>
      </c>
      <c r="F53" s="60">
        <f t="shared" si="14"/>
        <v>47177</v>
      </c>
      <c r="G53" s="61">
        <f t="shared" si="15"/>
        <v>14285.714285714286</v>
      </c>
      <c r="H53" s="61">
        <f t="shared" si="18"/>
        <v>333.33333333333337</v>
      </c>
      <c r="I53" s="62">
        <f t="shared" si="16"/>
        <v>14619.04761904762</v>
      </c>
      <c r="J53" s="61">
        <f t="shared" si="17"/>
        <v>385714.28571428568</v>
      </c>
      <c r="K53" s="35">
        <v>42460</v>
      </c>
      <c r="L53" s="13"/>
      <c r="M53" s="13"/>
      <c r="N53" s="13"/>
      <c r="O53" s="13"/>
      <c r="P53" s="13"/>
      <c r="Q53" s="37"/>
      <c r="R53" s="37"/>
      <c r="S53" s="16"/>
      <c r="BA53" s="31"/>
      <c r="BB53" s="31"/>
    </row>
    <row r="54" spans="1:54" ht="18" customHeight="1">
      <c r="A54" s="21"/>
      <c r="B54" s="23">
        <f t="shared" si="0"/>
        <v>26</v>
      </c>
      <c r="C54" s="23">
        <f t="shared" si="12"/>
        <v>44</v>
      </c>
      <c r="D54" s="21"/>
      <c r="E54" s="59">
        <f t="shared" si="13"/>
        <v>44</v>
      </c>
      <c r="F54" s="60">
        <f t="shared" si="14"/>
        <v>47208</v>
      </c>
      <c r="G54" s="61">
        <f t="shared" si="15"/>
        <v>14285.714285714286</v>
      </c>
      <c r="H54" s="61">
        <f t="shared" si="18"/>
        <v>321.42857142857144</v>
      </c>
      <c r="I54" s="62">
        <f t="shared" si="16"/>
        <v>14607.142857142857</v>
      </c>
      <c r="J54" s="61">
        <f t="shared" si="17"/>
        <v>371428.57142857136</v>
      </c>
      <c r="K54" s="35">
        <v>42490</v>
      </c>
      <c r="L54" s="13"/>
      <c r="M54" s="13"/>
      <c r="N54" s="13"/>
      <c r="O54" s="13"/>
      <c r="P54" s="13"/>
      <c r="Q54" s="37"/>
      <c r="R54" s="37"/>
      <c r="S54" s="16"/>
      <c r="BA54" s="31"/>
      <c r="BB54" s="31"/>
    </row>
    <row r="55" spans="1:54" ht="18" customHeight="1">
      <c r="A55" s="21"/>
      <c r="B55" s="23">
        <f t="shared" si="0"/>
        <v>25</v>
      </c>
      <c r="C55" s="23">
        <f t="shared" si="12"/>
        <v>45</v>
      </c>
      <c r="D55" s="21"/>
      <c r="E55" s="59">
        <f t="shared" si="13"/>
        <v>45</v>
      </c>
      <c r="F55" s="60">
        <f t="shared" si="14"/>
        <v>47238</v>
      </c>
      <c r="G55" s="61">
        <f t="shared" si="15"/>
        <v>14285.714285714286</v>
      </c>
      <c r="H55" s="61">
        <f t="shared" si="18"/>
        <v>309.52380952380946</v>
      </c>
      <c r="I55" s="62">
        <f t="shared" si="16"/>
        <v>14595.238095238095</v>
      </c>
      <c r="J55" s="61">
        <f t="shared" si="17"/>
        <v>357142.85714285716</v>
      </c>
      <c r="K55" s="35">
        <v>42521</v>
      </c>
      <c r="L55" s="13"/>
      <c r="M55" s="13"/>
      <c r="N55" s="13"/>
      <c r="O55" s="13"/>
      <c r="P55" s="13"/>
      <c r="Q55" s="37"/>
      <c r="R55" s="37"/>
      <c r="S55" s="16"/>
      <c r="BA55" s="31"/>
      <c r="BB55" s="31"/>
    </row>
    <row r="56" spans="1:54" ht="18" customHeight="1">
      <c r="A56" s="21"/>
      <c r="B56" s="23">
        <f t="shared" si="0"/>
        <v>24</v>
      </c>
      <c r="C56" s="23">
        <f t="shared" si="12"/>
        <v>46</v>
      </c>
      <c r="D56" s="21"/>
      <c r="E56" s="59">
        <f t="shared" si="13"/>
        <v>46</v>
      </c>
      <c r="F56" s="60">
        <f t="shared" si="14"/>
        <v>47269</v>
      </c>
      <c r="G56" s="61">
        <f t="shared" si="15"/>
        <v>14285.714285714286</v>
      </c>
      <c r="H56" s="61">
        <f t="shared" si="18"/>
        <v>297.61904761904765</v>
      </c>
      <c r="I56" s="62">
        <f t="shared" si="16"/>
        <v>14583.333333333334</v>
      </c>
      <c r="J56" s="61">
        <f t="shared" si="17"/>
        <v>342857.14285714284</v>
      </c>
      <c r="K56" s="35">
        <v>42551</v>
      </c>
      <c r="L56" s="13"/>
      <c r="M56" s="13"/>
      <c r="N56" s="13"/>
      <c r="O56" s="13"/>
      <c r="P56" s="13"/>
      <c r="Q56" s="37"/>
      <c r="R56" s="37"/>
      <c r="S56" s="16"/>
      <c r="BA56" s="31"/>
      <c r="BB56" s="31"/>
    </row>
    <row r="57" spans="1:54" ht="18" customHeight="1">
      <c r="A57" s="21"/>
      <c r="B57" s="23">
        <f t="shared" si="0"/>
        <v>23</v>
      </c>
      <c r="C57" s="23">
        <f t="shared" ref="C57:C69" si="19">IF(B56&gt;0,C56+1,0)</f>
        <v>47</v>
      </c>
      <c r="D57" s="21"/>
      <c r="E57" s="59">
        <f t="shared" si="13"/>
        <v>47</v>
      </c>
      <c r="F57" s="60">
        <f t="shared" si="14"/>
        <v>47299</v>
      </c>
      <c r="G57" s="61">
        <f t="shared" si="15"/>
        <v>14285.714285714286</v>
      </c>
      <c r="H57" s="61">
        <f t="shared" si="18"/>
        <v>285.71428571428572</v>
      </c>
      <c r="I57" s="62">
        <f t="shared" si="16"/>
        <v>14571.428571428572</v>
      </c>
      <c r="J57" s="61">
        <f t="shared" si="17"/>
        <v>328571.42857142852</v>
      </c>
      <c r="K57" s="35">
        <v>42582</v>
      </c>
      <c r="L57" s="13"/>
      <c r="M57" s="13"/>
      <c r="N57" s="13"/>
      <c r="O57" s="13"/>
      <c r="P57" s="13"/>
      <c r="Q57" s="37"/>
      <c r="R57" s="37"/>
      <c r="S57" s="16"/>
      <c r="BA57" s="31"/>
      <c r="BB57" s="31"/>
    </row>
    <row r="58" spans="1:54" ht="18" customHeight="1">
      <c r="A58" s="21"/>
      <c r="B58" s="23">
        <f t="shared" si="0"/>
        <v>22</v>
      </c>
      <c r="C58" s="23">
        <f t="shared" si="19"/>
        <v>48</v>
      </c>
      <c r="D58" s="21"/>
      <c r="E58" s="59">
        <f t="shared" si="13"/>
        <v>48</v>
      </c>
      <c r="F58" s="60">
        <f t="shared" si="14"/>
        <v>47330</v>
      </c>
      <c r="G58" s="61">
        <f t="shared" si="15"/>
        <v>14285.714285714286</v>
      </c>
      <c r="H58" s="61">
        <f t="shared" si="18"/>
        <v>273.8095238095238</v>
      </c>
      <c r="I58" s="62">
        <f t="shared" si="16"/>
        <v>14559.523809523809</v>
      </c>
      <c r="J58" s="61">
        <f t="shared" si="17"/>
        <v>314285.71428571432</v>
      </c>
      <c r="K58" s="35">
        <v>42613</v>
      </c>
      <c r="L58" s="13"/>
      <c r="M58" s="13"/>
      <c r="N58" s="13"/>
      <c r="O58" s="13"/>
      <c r="P58" s="13"/>
      <c r="Q58" s="37"/>
      <c r="R58" s="37"/>
      <c r="S58" s="16"/>
      <c r="BA58" s="31"/>
      <c r="BB58" s="31"/>
    </row>
    <row r="59" spans="1:54" ht="18" customHeight="1">
      <c r="A59" s="21"/>
      <c r="B59" s="23">
        <f t="shared" si="0"/>
        <v>21</v>
      </c>
      <c r="C59" s="23">
        <f t="shared" si="19"/>
        <v>49</v>
      </c>
      <c r="D59" s="21"/>
      <c r="E59" s="59">
        <f t="shared" si="13"/>
        <v>49</v>
      </c>
      <c r="F59" s="60">
        <f t="shared" si="14"/>
        <v>47361</v>
      </c>
      <c r="G59" s="61">
        <f t="shared" si="15"/>
        <v>14285.714285714286</v>
      </c>
      <c r="H59" s="61">
        <f t="shared" si="18"/>
        <v>261.90476190476193</v>
      </c>
      <c r="I59" s="62">
        <f t="shared" si="16"/>
        <v>14547.619047619048</v>
      </c>
      <c r="J59" s="61">
        <f t="shared" si="17"/>
        <v>300000</v>
      </c>
      <c r="K59" s="35">
        <v>42643</v>
      </c>
      <c r="L59" s="13"/>
      <c r="M59" s="13"/>
      <c r="N59" s="13"/>
      <c r="O59" s="13"/>
      <c r="P59" s="13"/>
      <c r="Q59" s="37"/>
      <c r="R59" s="37"/>
      <c r="S59" s="16"/>
      <c r="BA59" s="31"/>
      <c r="BB59" s="31"/>
    </row>
    <row r="60" spans="1:54" ht="18" customHeight="1">
      <c r="A60" s="21"/>
      <c r="B60" s="23">
        <f t="shared" si="0"/>
        <v>20</v>
      </c>
      <c r="C60" s="23">
        <f t="shared" si="19"/>
        <v>50</v>
      </c>
      <c r="D60" s="21"/>
      <c r="E60" s="59">
        <f t="shared" si="13"/>
        <v>50</v>
      </c>
      <c r="F60" s="60">
        <f t="shared" si="14"/>
        <v>47391</v>
      </c>
      <c r="G60" s="61">
        <f t="shared" si="15"/>
        <v>14285.714285714286</v>
      </c>
      <c r="H60" s="61">
        <f t="shared" si="18"/>
        <v>250.00000000000003</v>
      </c>
      <c r="I60" s="62">
        <f t="shared" si="16"/>
        <v>14535.714285714286</v>
      </c>
      <c r="J60" s="61">
        <f t="shared" si="17"/>
        <v>285714.28571428568</v>
      </c>
      <c r="K60" s="35">
        <v>42674</v>
      </c>
      <c r="L60" s="13"/>
      <c r="M60" s="13"/>
      <c r="N60" s="13"/>
      <c r="O60" s="13"/>
      <c r="P60" s="13"/>
      <c r="Q60" s="37"/>
      <c r="R60" s="37"/>
      <c r="S60" s="16"/>
      <c r="BA60" s="31"/>
      <c r="BB60" s="31"/>
    </row>
    <row r="61" spans="1:54" ht="18" customHeight="1">
      <c r="A61" s="21"/>
      <c r="B61" s="23">
        <f t="shared" si="0"/>
        <v>19</v>
      </c>
      <c r="C61" s="23">
        <f t="shared" si="19"/>
        <v>51</v>
      </c>
      <c r="D61" s="21"/>
      <c r="E61" s="59">
        <f t="shared" si="13"/>
        <v>51</v>
      </c>
      <c r="F61" s="60">
        <f t="shared" si="14"/>
        <v>47422</v>
      </c>
      <c r="G61" s="61">
        <f t="shared" si="15"/>
        <v>14285.714285714286</v>
      </c>
      <c r="H61" s="61">
        <f t="shared" si="18"/>
        <v>238.09523809523807</v>
      </c>
      <c r="I61" s="62">
        <f t="shared" si="16"/>
        <v>14523.809523809525</v>
      </c>
      <c r="J61" s="61">
        <f t="shared" si="17"/>
        <v>271428.57142857136</v>
      </c>
      <c r="K61" s="35">
        <v>42704</v>
      </c>
      <c r="L61" s="13"/>
      <c r="M61" s="13"/>
      <c r="N61" s="13"/>
      <c r="O61" s="13"/>
      <c r="P61" s="13"/>
      <c r="Q61" s="37"/>
      <c r="R61" s="37"/>
      <c r="S61" s="16"/>
      <c r="BA61" s="31"/>
      <c r="BB61" s="31"/>
    </row>
    <row r="62" spans="1:54" ht="18" customHeight="1">
      <c r="A62" s="21"/>
      <c r="B62" s="23">
        <f t="shared" si="0"/>
        <v>18</v>
      </c>
      <c r="C62" s="23">
        <f t="shared" si="19"/>
        <v>52</v>
      </c>
      <c r="D62" s="21"/>
      <c r="E62" s="59">
        <f t="shared" si="13"/>
        <v>52</v>
      </c>
      <c r="F62" s="60">
        <f t="shared" si="14"/>
        <v>47452</v>
      </c>
      <c r="G62" s="61">
        <f t="shared" si="15"/>
        <v>14285.714285714286</v>
      </c>
      <c r="H62" s="61">
        <f t="shared" si="18"/>
        <v>226.19047619047615</v>
      </c>
      <c r="I62" s="62">
        <f t="shared" si="16"/>
        <v>14511.904761904763</v>
      </c>
      <c r="J62" s="61">
        <f t="shared" si="17"/>
        <v>257142.85714285716</v>
      </c>
      <c r="K62" s="35">
        <v>42735</v>
      </c>
      <c r="L62" s="13"/>
      <c r="M62" s="13"/>
      <c r="N62" s="13"/>
      <c r="O62" s="13"/>
      <c r="P62" s="13"/>
      <c r="Q62" s="37"/>
      <c r="R62" s="37"/>
      <c r="S62" s="16"/>
      <c r="BA62" s="31"/>
      <c r="BB62" s="31"/>
    </row>
    <row r="63" spans="1:54" ht="18" customHeight="1">
      <c r="A63" s="21"/>
      <c r="B63" s="23">
        <f t="shared" si="0"/>
        <v>17</v>
      </c>
      <c r="C63" s="23">
        <f t="shared" si="19"/>
        <v>53</v>
      </c>
      <c r="D63" s="21"/>
      <c r="E63" s="59">
        <f t="shared" si="13"/>
        <v>53</v>
      </c>
      <c r="F63" s="60">
        <f t="shared" si="14"/>
        <v>47483</v>
      </c>
      <c r="G63" s="61">
        <f t="shared" si="15"/>
        <v>14285.714285714286</v>
      </c>
      <c r="H63" s="61">
        <f t="shared" si="18"/>
        <v>214.28571428571431</v>
      </c>
      <c r="I63" s="62">
        <f t="shared" si="16"/>
        <v>14500</v>
      </c>
      <c r="J63" s="61">
        <f t="shared" si="17"/>
        <v>242857.14285714284</v>
      </c>
      <c r="K63" s="35">
        <v>42766</v>
      </c>
      <c r="L63" s="13"/>
      <c r="M63" s="13"/>
      <c r="N63" s="13"/>
      <c r="O63" s="13"/>
      <c r="P63" s="13"/>
      <c r="Q63" s="37"/>
      <c r="R63" s="37"/>
      <c r="S63" s="16"/>
      <c r="BA63" s="31"/>
      <c r="BB63" s="31"/>
    </row>
    <row r="64" spans="1:54" ht="18" customHeight="1">
      <c r="A64" s="21"/>
      <c r="B64" s="23">
        <f t="shared" si="0"/>
        <v>16</v>
      </c>
      <c r="C64" s="23">
        <f t="shared" si="19"/>
        <v>54</v>
      </c>
      <c r="D64" s="21"/>
      <c r="E64" s="59">
        <f t="shared" si="13"/>
        <v>54</v>
      </c>
      <c r="F64" s="60">
        <f t="shared" si="14"/>
        <v>47514</v>
      </c>
      <c r="G64" s="61">
        <f t="shared" si="15"/>
        <v>14285.714285714286</v>
      </c>
      <c r="H64" s="61">
        <f t="shared" si="18"/>
        <v>202.38095238095238</v>
      </c>
      <c r="I64" s="62">
        <f t="shared" si="16"/>
        <v>14488.095238095239</v>
      </c>
      <c r="J64" s="61">
        <f t="shared" si="17"/>
        <v>228571.42857142852</v>
      </c>
      <c r="K64" s="35">
        <v>42794</v>
      </c>
      <c r="L64" s="13"/>
      <c r="M64" s="13"/>
      <c r="N64" s="13"/>
      <c r="O64" s="13"/>
      <c r="P64" s="13"/>
      <c r="Q64" s="37"/>
      <c r="R64" s="37"/>
      <c r="S64" s="16"/>
      <c r="BA64" s="31"/>
      <c r="BB64" s="31"/>
    </row>
    <row r="65" spans="1:54" ht="18" customHeight="1">
      <c r="A65" s="21"/>
      <c r="B65" s="23">
        <f t="shared" si="0"/>
        <v>15</v>
      </c>
      <c r="C65" s="23">
        <f t="shared" si="19"/>
        <v>55</v>
      </c>
      <c r="D65" s="21"/>
      <c r="E65" s="59">
        <f t="shared" si="13"/>
        <v>55</v>
      </c>
      <c r="F65" s="60">
        <f t="shared" si="14"/>
        <v>47542</v>
      </c>
      <c r="G65" s="61">
        <f t="shared" si="15"/>
        <v>14285.714285714286</v>
      </c>
      <c r="H65" s="61">
        <f t="shared" si="18"/>
        <v>190.47619047619045</v>
      </c>
      <c r="I65" s="62">
        <f t="shared" si="16"/>
        <v>14476.190476190477</v>
      </c>
      <c r="J65" s="61">
        <f t="shared" si="17"/>
        <v>214285.7142857142</v>
      </c>
      <c r="K65" s="35">
        <v>42825</v>
      </c>
      <c r="L65" s="13"/>
      <c r="M65" s="13"/>
      <c r="N65" s="13"/>
      <c r="O65" s="13"/>
      <c r="P65" s="13"/>
      <c r="Q65" s="37"/>
      <c r="R65" s="37"/>
      <c r="S65" s="16"/>
      <c r="BA65" s="31"/>
      <c r="BB65" s="31"/>
    </row>
    <row r="66" spans="1:54" ht="18" customHeight="1">
      <c r="A66" s="21"/>
      <c r="B66" s="23">
        <f t="shared" si="0"/>
        <v>14</v>
      </c>
      <c r="C66" s="23">
        <f t="shared" si="19"/>
        <v>56</v>
      </c>
      <c r="D66" s="21"/>
      <c r="E66" s="59">
        <f t="shared" si="13"/>
        <v>56</v>
      </c>
      <c r="F66" s="60">
        <f t="shared" si="14"/>
        <v>47573</v>
      </c>
      <c r="G66" s="61">
        <f t="shared" si="15"/>
        <v>14285.714285714286</v>
      </c>
      <c r="H66" s="61">
        <f t="shared" si="18"/>
        <v>178.57142857142853</v>
      </c>
      <c r="I66" s="62">
        <f t="shared" si="16"/>
        <v>14464.285714285716</v>
      </c>
      <c r="J66" s="61">
        <f t="shared" si="17"/>
        <v>200000</v>
      </c>
      <c r="K66" s="35">
        <v>42855</v>
      </c>
      <c r="L66" s="13"/>
      <c r="M66" s="13"/>
      <c r="N66" s="13"/>
      <c r="O66" s="13"/>
      <c r="P66" s="13"/>
      <c r="Q66" s="37"/>
      <c r="R66" s="37"/>
      <c r="S66" s="16"/>
      <c r="BA66" s="31"/>
      <c r="BB66" s="31"/>
    </row>
    <row r="67" spans="1:54" ht="18" customHeight="1">
      <c r="A67" s="21"/>
      <c r="B67" s="23">
        <f t="shared" si="0"/>
        <v>13</v>
      </c>
      <c r="C67" s="23">
        <f t="shared" si="19"/>
        <v>57</v>
      </c>
      <c r="D67" s="21"/>
      <c r="E67" s="59">
        <f t="shared" si="13"/>
        <v>57</v>
      </c>
      <c r="F67" s="60">
        <f t="shared" si="14"/>
        <v>47603</v>
      </c>
      <c r="G67" s="61">
        <f t="shared" si="15"/>
        <v>14285.714285714286</v>
      </c>
      <c r="H67" s="61">
        <f t="shared" si="18"/>
        <v>166.66666666666669</v>
      </c>
      <c r="I67" s="62">
        <f t="shared" si="16"/>
        <v>14452.380952380952</v>
      </c>
      <c r="J67" s="61">
        <f t="shared" si="17"/>
        <v>185714.28571428568</v>
      </c>
      <c r="K67" s="35">
        <v>42886</v>
      </c>
      <c r="L67" s="13"/>
      <c r="M67" s="13"/>
      <c r="N67" s="13"/>
      <c r="O67" s="13"/>
      <c r="P67" s="13"/>
      <c r="Q67" s="37"/>
      <c r="R67" s="37"/>
      <c r="S67" s="16"/>
      <c r="BA67" s="31"/>
      <c r="BB67" s="31"/>
    </row>
    <row r="68" spans="1:54" ht="18" customHeight="1">
      <c r="A68" s="21"/>
      <c r="B68" s="23">
        <f t="shared" si="0"/>
        <v>12</v>
      </c>
      <c r="C68" s="23">
        <f t="shared" si="19"/>
        <v>58</v>
      </c>
      <c r="D68" s="21"/>
      <c r="E68" s="59">
        <f t="shared" si="13"/>
        <v>58</v>
      </c>
      <c r="F68" s="60">
        <f t="shared" si="14"/>
        <v>47634</v>
      </c>
      <c r="G68" s="61">
        <f t="shared" si="15"/>
        <v>14285.714285714286</v>
      </c>
      <c r="H68" s="61">
        <f t="shared" si="18"/>
        <v>154.76190476190473</v>
      </c>
      <c r="I68" s="62">
        <f t="shared" si="16"/>
        <v>14440.476190476191</v>
      </c>
      <c r="J68" s="61">
        <f t="shared" si="17"/>
        <v>171428.57142857136</v>
      </c>
      <c r="K68" s="35">
        <v>42916</v>
      </c>
      <c r="L68" s="13"/>
      <c r="M68" s="13"/>
      <c r="N68" s="13"/>
      <c r="O68" s="13"/>
      <c r="P68" s="13"/>
      <c r="Q68" s="37"/>
      <c r="R68" s="37"/>
      <c r="S68" s="16"/>
      <c r="BA68" s="31"/>
      <c r="BB68" s="31"/>
    </row>
    <row r="69" spans="1:54" ht="18" customHeight="1">
      <c r="A69" s="21"/>
      <c r="B69" s="23">
        <f t="shared" si="0"/>
        <v>11</v>
      </c>
      <c r="C69" s="23">
        <f t="shared" si="19"/>
        <v>59</v>
      </c>
      <c r="D69" s="21"/>
      <c r="E69" s="59">
        <f t="shared" si="13"/>
        <v>59</v>
      </c>
      <c r="F69" s="60">
        <f t="shared" si="14"/>
        <v>47664</v>
      </c>
      <c r="G69" s="61">
        <f t="shared" si="15"/>
        <v>14285.714285714286</v>
      </c>
      <c r="H69" s="61">
        <f t="shared" si="18"/>
        <v>142.8571428571428</v>
      </c>
      <c r="I69" s="62">
        <f t="shared" si="16"/>
        <v>14428.571428571429</v>
      </c>
      <c r="J69" s="61">
        <f t="shared" si="17"/>
        <v>157142.85714285716</v>
      </c>
      <c r="K69" s="35">
        <v>42947</v>
      </c>
      <c r="L69" s="13"/>
      <c r="M69" s="13"/>
      <c r="N69" s="13"/>
      <c r="O69" s="13"/>
      <c r="P69" s="13"/>
      <c r="Q69" s="37"/>
      <c r="R69" s="37"/>
      <c r="S69" s="16"/>
      <c r="BA69" s="31"/>
      <c r="BB69" s="31"/>
    </row>
    <row r="70" spans="1:54" ht="18" customHeight="1">
      <c r="A70" s="21"/>
      <c r="B70" s="23">
        <f t="shared" si="0"/>
        <v>10</v>
      </c>
      <c r="C70" s="23">
        <f t="shared" ref="C70:C95" si="20">IF(B69&gt;0,C69+1,0)</f>
        <v>60</v>
      </c>
      <c r="D70" s="21"/>
      <c r="E70" s="59">
        <f t="shared" si="13"/>
        <v>60</v>
      </c>
      <c r="F70" s="60">
        <f t="shared" si="14"/>
        <v>47695</v>
      </c>
      <c r="G70" s="61">
        <f t="shared" si="15"/>
        <v>14285.714285714286</v>
      </c>
      <c r="H70" s="61">
        <f t="shared" si="18"/>
        <v>130.95238095238096</v>
      </c>
      <c r="I70" s="62">
        <f t="shared" si="16"/>
        <v>14416.666666666668</v>
      </c>
      <c r="J70" s="61">
        <f t="shared" si="17"/>
        <v>142857.14285714284</v>
      </c>
      <c r="K70" s="35">
        <v>42978</v>
      </c>
      <c r="L70" s="13"/>
      <c r="M70" s="13"/>
      <c r="N70" s="13"/>
      <c r="O70" s="13"/>
      <c r="P70" s="13"/>
      <c r="Q70" s="37"/>
      <c r="R70" s="37"/>
      <c r="S70" s="16"/>
      <c r="BA70" s="31"/>
      <c r="BB70" s="31"/>
    </row>
    <row r="71" spans="1:54" ht="18" customHeight="1">
      <c r="A71" s="21"/>
      <c r="B71" s="23">
        <f t="shared" si="0"/>
        <v>9</v>
      </c>
      <c r="C71" s="23">
        <f t="shared" si="20"/>
        <v>61</v>
      </c>
      <c r="D71" s="21"/>
      <c r="E71" s="59">
        <f t="shared" si="13"/>
        <v>61</v>
      </c>
      <c r="F71" s="60">
        <f t="shared" si="14"/>
        <v>47726</v>
      </c>
      <c r="G71" s="61">
        <f t="shared" si="15"/>
        <v>14285.714285714286</v>
      </c>
      <c r="H71" s="61">
        <f t="shared" si="18"/>
        <v>119.04761904761904</v>
      </c>
      <c r="I71" s="62">
        <f t="shared" si="16"/>
        <v>14404.761904761905</v>
      </c>
      <c r="J71" s="61">
        <f t="shared" si="17"/>
        <v>128571.42857142852</v>
      </c>
      <c r="K71" s="35">
        <v>43008</v>
      </c>
      <c r="L71" s="13"/>
      <c r="M71" s="13"/>
      <c r="N71" s="13"/>
      <c r="O71" s="13"/>
      <c r="P71" s="13"/>
      <c r="Q71" s="37"/>
      <c r="R71" s="37"/>
      <c r="S71" s="16"/>
      <c r="BA71" s="31"/>
      <c r="BB71" s="31"/>
    </row>
    <row r="72" spans="1:54" ht="18" customHeight="1">
      <c r="A72" s="21"/>
      <c r="B72" s="23">
        <f t="shared" si="0"/>
        <v>8</v>
      </c>
      <c r="C72" s="23">
        <f t="shared" si="20"/>
        <v>62</v>
      </c>
      <c r="D72" s="21"/>
      <c r="E72" s="59">
        <f t="shared" si="13"/>
        <v>62</v>
      </c>
      <c r="F72" s="60">
        <f t="shared" si="14"/>
        <v>47756</v>
      </c>
      <c r="G72" s="61">
        <f t="shared" si="15"/>
        <v>14285.714285714286</v>
      </c>
      <c r="H72" s="61">
        <f t="shared" si="18"/>
        <v>107.14285714285711</v>
      </c>
      <c r="I72" s="62">
        <f t="shared" si="16"/>
        <v>14392.857142857143</v>
      </c>
      <c r="J72" s="61">
        <f t="shared" si="17"/>
        <v>114285.7142857142</v>
      </c>
      <c r="K72" s="35">
        <v>43039</v>
      </c>
      <c r="L72" s="13"/>
      <c r="M72" s="13"/>
      <c r="N72" s="13"/>
      <c r="O72" s="13"/>
      <c r="P72" s="13"/>
      <c r="Q72" s="37"/>
      <c r="R72" s="37"/>
      <c r="S72" s="16"/>
      <c r="BA72" s="31"/>
      <c r="BB72" s="31"/>
    </row>
    <row r="73" spans="1:54" ht="18" customHeight="1">
      <c r="A73" s="21"/>
      <c r="B73" s="23">
        <f t="shared" si="0"/>
        <v>7</v>
      </c>
      <c r="C73" s="23">
        <f t="shared" si="20"/>
        <v>63</v>
      </c>
      <c r="D73" s="21"/>
      <c r="E73" s="59">
        <f t="shared" si="13"/>
        <v>63</v>
      </c>
      <c r="F73" s="60">
        <f t="shared" si="14"/>
        <v>47787</v>
      </c>
      <c r="G73" s="61">
        <f t="shared" si="15"/>
        <v>14285.714285714286</v>
      </c>
      <c r="H73" s="61">
        <f t="shared" si="18"/>
        <v>95.23809523809517</v>
      </c>
      <c r="I73" s="62">
        <f t="shared" si="16"/>
        <v>14380.952380952382</v>
      </c>
      <c r="J73" s="61">
        <f t="shared" si="17"/>
        <v>100000</v>
      </c>
      <c r="K73" s="35">
        <v>43069</v>
      </c>
      <c r="L73" s="13"/>
      <c r="M73" s="13"/>
      <c r="N73" s="13"/>
      <c r="O73" s="13"/>
      <c r="P73" s="13"/>
      <c r="Q73" s="37"/>
      <c r="R73" s="37"/>
      <c r="S73" s="16"/>
      <c r="BA73" s="31"/>
      <c r="BB73" s="31"/>
    </row>
    <row r="74" spans="1:54" ht="18" customHeight="1">
      <c r="A74" s="21"/>
      <c r="B74" s="23">
        <f t="shared" si="0"/>
        <v>6</v>
      </c>
      <c r="C74" s="23">
        <f t="shared" si="20"/>
        <v>64</v>
      </c>
      <c r="D74" s="21"/>
      <c r="E74" s="59">
        <f t="shared" si="13"/>
        <v>64</v>
      </c>
      <c r="F74" s="60">
        <f t="shared" si="14"/>
        <v>47817</v>
      </c>
      <c r="G74" s="61">
        <f t="shared" si="15"/>
        <v>14285.714285714286</v>
      </c>
      <c r="H74" s="61">
        <f t="shared" si="18"/>
        <v>83.333333333333343</v>
      </c>
      <c r="I74" s="62">
        <f t="shared" si="16"/>
        <v>14369.04761904762</v>
      </c>
      <c r="J74" s="61">
        <f t="shared" si="17"/>
        <v>85714.285714285681</v>
      </c>
      <c r="K74" s="35">
        <v>43100</v>
      </c>
      <c r="L74" s="13"/>
      <c r="M74" s="13"/>
      <c r="N74" s="13"/>
      <c r="O74" s="13"/>
      <c r="P74" s="13"/>
      <c r="Q74" s="37"/>
      <c r="R74" s="37"/>
      <c r="S74" s="16"/>
      <c r="BA74" s="31"/>
      <c r="BB74" s="31"/>
    </row>
    <row r="75" spans="1:54" ht="18" customHeight="1">
      <c r="A75" s="21"/>
      <c r="B75" s="23">
        <f t="shared" ref="B75:B95" si="21">IF(B74-1&gt;=0,B74-1,0)</f>
        <v>5</v>
      </c>
      <c r="C75" s="23">
        <f t="shared" si="20"/>
        <v>65</v>
      </c>
      <c r="D75" s="21"/>
      <c r="E75" s="59">
        <f t="shared" si="13"/>
        <v>65</v>
      </c>
      <c r="F75" s="60">
        <f t="shared" si="14"/>
        <v>47848</v>
      </c>
      <c r="G75" s="61">
        <f t="shared" si="15"/>
        <v>14285.714285714286</v>
      </c>
      <c r="H75" s="61">
        <f t="shared" ref="H75:H106" si="22">IF(C75=0,"",J74*$J$241)</f>
        <v>71.428571428571402</v>
      </c>
      <c r="I75" s="62">
        <f t="shared" si="16"/>
        <v>14357.142857142857</v>
      </c>
      <c r="J75" s="61">
        <f t="shared" si="17"/>
        <v>71428.571428571362</v>
      </c>
      <c r="K75" s="35">
        <v>43131</v>
      </c>
      <c r="L75" s="13"/>
      <c r="M75" s="13"/>
      <c r="N75" s="13"/>
      <c r="O75" s="13"/>
      <c r="P75" s="13"/>
      <c r="Q75" s="37"/>
      <c r="R75" s="37"/>
      <c r="S75" s="16"/>
      <c r="BA75" s="31"/>
      <c r="BB75" s="31"/>
    </row>
    <row r="76" spans="1:54" ht="18" customHeight="1">
      <c r="A76" s="21"/>
      <c r="B76" s="23">
        <f t="shared" si="21"/>
        <v>4</v>
      </c>
      <c r="C76" s="23">
        <f t="shared" si="20"/>
        <v>66</v>
      </c>
      <c r="D76" s="21"/>
      <c r="E76" s="59">
        <f t="shared" ref="E76:E81" si="23">IF(C76=0,"",C76)</f>
        <v>66</v>
      </c>
      <c r="F76" s="60">
        <f t="shared" ref="F76:F81" si="24">IF(C76=0,"",EOMONTH(F75,$M$14))</f>
        <v>47879</v>
      </c>
      <c r="G76" s="61">
        <f t="shared" ref="G76:G81" si="25">IF(AND(C76&lt;=$J$7,C76&gt;0),0,IF(C76=0,"",$M$16))</f>
        <v>14285.714285714286</v>
      </c>
      <c r="H76" s="61">
        <f t="shared" si="22"/>
        <v>59.523809523809469</v>
      </c>
      <c r="I76" s="62">
        <f t="shared" ref="I76:I81" si="26">G76+H76</f>
        <v>14345.238095238095</v>
      </c>
      <c r="J76" s="61">
        <f t="shared" ref="J76:J81" si="27">IF(AND(C76&lt;$J$7,C76&gt;0),$J$10,IF(C76&gt;0,$J$10-(C76-$J$7)*$M$16,""))</f>
        <v>57142.857142857159</v>
      </c>
      <c r="K76" s="35">
        <v>43159</v>
      </c>
      <c r="L76" s="13"/>
      <c r="M76" s="13"/>
      <c r="N76" s="13"/>
      <c r="O76" s="13"/>
      <c r="P76" s="13"/>
      <c r="Q76" s="37"/>
      <c r="R76" s="37"/>
      <c r="S76" s="16"/>
      <c r="BA76" s="31"/>
      <c r="BB76" s="31"/>
    </row>
    <row r="77" spans="1:54" ht="18" customHeight="1">
      <c r="A77" s="21"/>
      <c r="B77" s="23">
        <f t="shared" si="21"/>
        <v>3</v>
      </c>
      <c r="C77" s="23">
        <f t="shared" si="20"/>
        <v>67</v>
      </c>
      <c r="D77" s="21"/>
      <c r="E77" s="59">
        <f t="shared" si="23"/>
        <v>67</v>
      </c>
      <c r="F77" s="60">
        <f t="shared" si="24"/>
        <v>47907</v>
      </c>
      <c r="G77" s="61">
        <f t="shared" si="25"/>
        <v>14285.714285714286</v>
      </c>
      <c r="H77" s="61">
        <f t="shared" si="22"/>
        <v>47.619047619047635</v>
      </c>
      <c r="I77" s="62">
        <f t="shared" si="26"/>
        <v>14333.333333333334</v>
      </c>
      <c r="J77" s="61">
        <f t="shared" si="27"/>
        <v>42857.142857142841</v>
      </c>
      <c r="K77" s="35">
        <v>43190</v>
      </c>
      <c r="L77" s="13"/>
      <c r="M77" s="13"/>
      <c r="N77" s="13"/>
      <c r="O77" s="13"/>
      <c r="P77" s="13"/>
      <c r="Q77" s="37"/>
      <c r="R77" s="37"/>
      <c r="S77" s="16"/>
      <c r="BA77" s="31"/>
      <c r="BB77" s="31"/>
    </row>
    <row r="78" spans="1:54" ht="18" customHeight="1">
      <c r="A78" s="21"/>
      <c r="B78" s="23">
        <f t="shared" si="21"/>
        <v>2</v>
      </c>
      <c r="C78" s="23">
        <f t="shared" si="20"/>
        <v>68</v>
      </c>
      <c r="D78" s="21"/>
      <c r="E78" s="59">
        <f t="shared" si="23"/>
        <v>68</v>
      </c>
      <c r="F78" s="60">
        <f t="shared" si="24"/>
        <v>47938</v>
      </c>
      <c r="G78" s="61">
        <f t="shared" si="25"/>
        <v>14285.714285714286</v>
      </c>
      <c r="H78" s="61">
        <f t="shared" si="22"/>
        <v>35.714285714285701</v>
      </c>
      <c r="I78" s="62">
        <f t="shared" si="26"/>
        <v>14321.428571428572</v>
      </c>
      <c r="J78" s="61">
        <f t="shared" si="27"/>
        <v>28571.428571428522</v>
      </c>
      <c r="K78" s="35">
        <v>43220</v>
      </c>
      <c r="L78" s="13"/>
      <c r="M78" s="13"/>
      <c r="N78" s="13"/>
      <c r="O78" s="13"/>
      <c r="P78" s="13"/>
      <c r="Q78" s="37"/>
      <c r="R78" s="37"/>
      <c r="S78" s="16"/>
      <c r="BA78" s="31"/>
      <c r="BB78" s="31"/>
    </row>
    <row r="79" spans="1:54" ht="18" customHeight="1">
      <c r="A79" s="21"/>
      <c r="B79" s="23">
        <f t="shared" si="21"/>
        <v>1</v>
      </c>
      <c r="C79" s="23">
        <f t="shared" si="20"/>
        <v>69</v>
      </c>
      <c r="D79" s="21"/>
      <c r="E79" s="59">
        <f t="shared" si="23"/>
        <v>69</v>
      </c>
      <c r="F79" s="60">
        <f t="shared" si="24"/>
        <v>47968</v>
      </c>
      <c r="G79" s="61">
        <f t="shared" si="25"/>
        <v>14285.714285714286</v>
      </c>
      <c r="H79" s="61">
        <f t="shared" si="22"/>
        <v>23.809523809523771</v>
      </c>
      <c r="I79" s="62">
        <f t="shared" si="26"/>
        <v>14309.523809523809</v>
      </c>
      <c r="J79" s="61">
        <f t="shared" si="27"/>
        <v>14285.714285714203</v>
      </c>
      <c r="K79" s="35">
        <v>43251</v>
      </c>
      <c r="L79" s="13"/>
      <c r="M79" s="13"/>
      <c r="N79" s="13"/>
      <c r="O79" s="13"/>
      <c r="P79" s="13"/>
      <c r="Q79" s="37"/>
      <c r="R79" s="37"/>
      <c r="S79" s="16"/>
      <c r="BA79" s="31"/>
      <c r="BB79" s="31"/>
    </row>
    <row r="80" spans="1:54" ht="18" customHeight="1">
      <c r="A80" s="21"/>
      <c r="B80" s="23">
        <f t="shared" si="21"/>
        <v>0</v>
      </c>
      <c r="C80" s="23">
        <f t="shared" si="20"/>
        <v>70</v>
      </c>
      <c r="D80" s="21"/>
      <c r="E80" s="59">
        <f t="shared" si="23"/>
        <v>70</v>
      </c>
      <c r="F80" s="60">
        <f t="shared" si="24"/>
        <v>47999</v>
      </c>
      <c r="G80" s="61">
        <f t="shared" si="25"/>
        <v>14285.714285714286</v>
      </c>
      <c r="H80" s="61">
        <f t="shared" si="22"/>
        <v>11.904761904761836</v>
      </c>
      <c r="I80" s="62">
        <f t="shared" si="26"/>
        <v>14297.619047619048</v>
      </c>
      <c r="J80" s="61">
        <f t="shared" si="27"/>
        <v>0</v>
      </c>
      <c r="K80" s="35">
        <v>43281</v>
      </c>
      <c r="L80" s="13"/>
      <c r="M80" s="13"/>
      <c r="N80" s="13"/>
      <c r="O80" s="13"/>
      <c r="P80" s="13"/>
      <c r="Q80" s="37"/>
      <c r="R80" s="37"/>
      <c r="S80" s="16"/>
      <c r="BA80" s="31"/>
      <c r="BB80" s="31"/>
    </row>
    <row r="81" spans="1:54" ht="18" customHeight="1">
      <c r="A81" s="21"/>
      <c r="B81" s="23">
        <f t="shared" si="21"/>
        <v>0</v>
      </c>
      <c r="C81" s="23">
        <f t="shared" si="20"/>
        <v>0</v>
      </c>
      <c r="D81" s="21"/>
      <c r="E81" s="59" t="str">
        <f t="shared" si="23"/>
        <v/>
      </c>
      <c r="F81" s="60" t="str">
        <f t="shared" si="24"/>
        <v/>
      </c>
      <c r="G81" s="61" t="str">
        <f t="shared" si="25"/>
        <v/>
      </c>
      <c r="H81" s="61" t="str">
        <f t="shared" si="22"/>
        <v/>
      </c>
      <c r="I81" s="62" t="e">
        <f t="shared" si="26"/>
        <v>#VALUE!</v>
      </c>
      <c r="J81" s="61" t="str">
        <f t="shared" si="27"/>
        <v/>
      </c>
      <c r="K81" s="35">
        <v>43312</v>
      </c>
      <c r="L81" s="13"/>
      <c r="M81" s="13"/>
      <c r="N81" s="13"/>
      <c r="O81" s="13"/>
      <c r="P81" s="13"/>
      <c r="Q81" s="37"/>
      <c r="R81" s="37"/>
      <c r="S81" s="16"/>
      <c r="BA81" s="31"/>
      <c r="BB81" s="31"/>
    </row>
    <row r="82" spans="1:54" ht="18" customHeight="1">
      <c r="A82" s="21"/>
      <c r="B82" s="23">
        <f t="shared" si="21"/>
        <v>0</v>
      </c>
      <c r="C82" s="23">
        <f t="shared" si="20"/>
        <v>0</v>
      </c>
      <c r="D82" s="21"/>
      <c r="E82" s="59" t="str">
        <f t="shared" ref="E82:E99" si="28">IF(C82=0,"",C82)</f>
        <v/>
      </c>
      <c r="F82" s="60" t="str">
        <f t="shared" ref="F82:F99" si="29">IF(C82=0,"",EOMONTH(F81,$M$14))</f>
        <v/>
      </c>
      <c r="G82" s="61" t="str">
        <f t="shared" ref="G82:G99" si="30">IF(AND(C82&lt;=$J$7,C82&gt;0),0,IF(C82=0,"",$M$16))</f>
        <v/>
      </c>
      <c r="H82" s="61" t="str">
        <f t="shared" si="22"/>
        <v/>
      </c>
      <c r="I82" s="62" t="e">
        <f t="shared" ref="I82:I99" si="31">G82+H82</f>
        <v>#VALUE!</v>
      </c>
      <c r="J82" s="61" t="str">
        <f t="shared" ref="J82:J99" si="32">IF(AND(C82&lt;$J$7,C82&gt;0),$J$10,IF(C82&gt;0,$J$10-(C82-$J$7)*$M$16,""))</f>
        <v/>
      </c>
      <c r="K82" s="35">
        <v>43343</v>
      </c>
      <c r="L82" s="13"/>
      <c r="M82" s="13"/>
      <c r="N82" s="13"/>
      <c r="O82" s="13"/>
      <c r="P82" s="13"/>
      <c r="Q82" s="37"/>
      <c r="R82" s="37"/>
      <c r="S82" s="16"/>
      <c r="BA82" s="31"/>
      <c r="BB82" s="31"/>
    </row>
    <row r="83" spans="1:54" ht="18" customHeight="1">
      <c r="A83" s="21"/>
      <c r="B83" s="23">
        <f t="shared" si="21"/>
        <v>0</v>
      </c>
      <c r="C83" s="23">
        <f t="shared" si="20"/>
        <v>0</v>
      </c>
      <c r="D83" s="21"/>
      <c r="E83" s="59" t="str">
        <f t="shared" si="28"/>
        <v/>
      </c>
      <c r="F83" s="60" t="str">
        <f t="shared" si="29"/>
        <v/>
      </c>
      <c r="G83" s="61" t="str">
        <f t="shared" si="30"/>
        <v/>
      </c>
      <c r="H83" s="61" t="str">
        <f t="shared" si="22"/>
        <v/>
      </c>
      <c r="I83" s="62" t="e">
        <f t="shared" si="31"/>
        <v>#VALUE!</v>
      </c>
      <c r="J83" s="61" t="str">
        <f t="shared" si="32"/>
        <v/>
      </c>
      <c r="K83" s="35">
        <v>43373</v>
      </c>
      <c r="L83" s="13"/>
      <c r="M83" s="13"/>
      <c r="N83" s="13"/>
      <c r="O83" s="13"/>
      <c r="P83" s="13"/>
      <c r="Q83" s="37"/>
      <c r="R83" s="37"/>
      <c r="S83" s="16"/>
      <c r="BA83" s="31"/>
      <c r="BB83" s="31"/>
    </row>
    <row r="84" spans="1:54" ht="18" customHeight="1">
      <c r="A84" s="21"/>
      <c r="B84" s="23">
        <f t="shared" si="21"/>
        <v>0</v>
      </c>
      <c r="C84" s="23">
        <f t="shared" si="20"/>
        <v>0</v>
      </c>
      <c r="D84" s="21"/>
      <c r="E84" s="59" t="str">
        <f t="shared" si="28"/>
        <v/>
      </c>
      <c r="F84" s="60" t="str">
        <f t="shared" si="29"/>
        <v/>
      </c>
      <c r="G84" s="61" t="str">
        <f t="shared" si="30"/>
        <v/>
      </c>
      <c r="H84" s="61" t="str">
        <f t="shared" si="22"/>
        <v/>
      </c>
      <c r="I84" s="62" t="e">
        <f t="shared" si="31"/>
        <v>#VALUE!</v>
      </c>
      <c r="J84" s="61" t="str">
        <f t="shared" si="32"/>
        <v/>
      </c>
      <c r="K84" s="35">
        <v>43404</v>
      </c>
      <c r="L84" s="13"/>
      <c r="M84" s="13"/>
      <c r="N84" s="13"/>
      <c r="O84" s="13"/>
      <c r="P84" s="13"/>
      <c r="Q84" s="37"/>
      <c r="R84" s="37"/>
      <c r="S84" s="16"/>
      <c r="BA84" s="31"/>
      <c r="BB84" s="31"/>
    </row>
    <row r="85" spans="1:54" ht="18" customHeight="1">
      <c r="A85" s="21"/>
      <c r="B85" s="23">
        <f t="shared" si="21"/>
        <v>0</v>
      </c>
      <c r="C85" s="23">
        <f t="shared" si="20"/>
        <v>0</v>
      </c>
      <c r="D85" s="21"/>
      <c r="E85" s="59" t="str">
        <f t="shared" si="28"/>
        <v/>
      </c>
      <c r="F85" s="60" t="str">
        <f t="shared" si="29"/>
        <v/>
      </c>
      <c r="G85" s="61" t="str">
        <f t="shared" si="30"/>
        <v/>
      </c>
      <c r="H85" s="61" t="str">
        <f t="shared" si="22"/>
        <v/>
      </c>
      <c r="I85" s="62" t="e">
        <f t="shared" si="31"/>
        <v>#VALUE!</v>
      </c>
      <c r="J85" s="61" t="str">
        <f t="shared" si="32"/>
        <v/>
      </c>
      <c r="K85" s="35">
        <v>43434</v>
      </c>
      <c r="L85" s="13"/>
      <c r="M85" s="13"/>
      <c r="N85" s="13"/>
      <c r="O85" s="13"/>
      <c r="P85" s="13"/>
      <c r="Q85" s="37"/>
      <c r="R85" s="37"/>
      <c r="S85" s="16"/>
      <c r="BA85" s="31"/>
      <c r="BB85" s="31"/>
    </row>
    <row r="86" spans="1:54" ht="18" customHeight="1">
      <c r="A86" s="21"/>
      <c r="B86" s="23">
        <f t="shared" si="21"/>
        <v>0</v>
      </c>
      <c r="C86" s="23">
        <f t="shared" si="20"/>
        <v>0</v>
      </c>
      <c r="D86" s="21"/>
      <c r="E86" s="59" t="str">
        <f t="shared" si="28"/>
        <v/>
      </c>
      <c r="F86" s="60" t="str">
        <f t="shared" si="29"/>
        <v/>
      </c>
      <c r="G86" s="61" t="str">
        <f t="shared" si="30"/>
        <v/>
      </c>
      <c r="H86" s="61" t="str">
        <f t="shared" si="22"/>
        <v/>
      </c>
      <c r="I86" s="62" t="e">
        <f t="shared" si="31"/>
        <v>#VALUE!</v>
      </c>
      <c r="J86" s="61" t="str">
        <f t="shared" si="32"/>
        <v/>
      </c>
      <c r="K86" s="35">
        <v>43465</v>
      </c>
      <c r="L86" s="13"/>
      <c r="M86" s="13"/>
      <c r="N86" s="13"/>
      <c r="O86" s="13"/>
      <c r="P86" s="13"/>
      <c r="Q86" s="37"/>
      <c r="R86" s="37"/>
      <c r="S86" s="16"/>
      <c r="BA86" s="31"/>
      <c r="BB86" s="31"/>
    </row>
    <row r="87" spans="1:54" ht="18" customHeight="1">
      <c r="A87" s="21"/>
      <c r="B87" s="23">
        <f t="shared" si="21"/>
        <v>0</v>
      </c>
      <c r="C87" s="23">
        <f t="shared" si="20"/>
        <v>0</v>
      </c>
      <c r="D87" s="21"/>
      <c r="E87" s="59" t="str">
        <f t="shared" si="28"/>
        <v/>
      </c>
      <c r="F87" s="60" t="str">
        <f t="shared" si="29"/>
        <v/>
      </c>
      <c r="G87" s="61" t="str">
        <f t="shared" si="30"/>
        <v/>
      </c>
      <c r="H87" s="61" t="str">
        <f t="shared" si="22"/>
        <v/>
      </c>
      <c r="I87" s="62" t="e">
        <f t="shared" si="31"/>
        <v>#VALUE!</v>
      </c>
      <c r="J87" s="61" t="str">
        <f t="shared" si="32"/>
        <v/>
      </c>
      <c r="K87" s="35">
        <v>43496</v>
      </c>
      <c r="L87" s="13"/>
      <c r="M87" s="13"/>
      <c r="N87" s="13"/>
      <c r="O87" s="13"/>
      <c r="P87" s="13"/>
      <c r="Q87" s="37"/>
      <c r="R87" s="37"/>
      <c r="S87" s="16"/>
      <c r="BA87" s="31"/>
      <c r="BB87" s="31"/>
    </row>
    <row r="88" spans="1:54" ht="18" customHeight="1">
      <c r="A88" s="21"/>
      <c r="B88" s="23">
        <f t="shared" si="21"/>
        <v>0</v>
      </c>
      <c r="C88" s="23">
        <f t="shared" si="20"/>
        <v>0</v>
      </c>
      <c r="D88" s="21"/>
      <c r="E88" s="59" t="str">
        <f t="shared" si="28"/>
        <v/>
      </c>
      <c r="F88" s="60" t="str">
        <f t="shared" si="29"/>
        <v/>
      </c>
      <c r="G88" s="61" t="str">
        <f t="shared" si="30"/>
        <v/>
      </c>
      <c r="H88" s="61" t="str">
        <f t="shared" si="22"/>
        <v/>
      </c>
      <c r="I88" s="62" t="e">
        <f t="shared" si="31"/>
        <v>#VALUE!</v>
      </c>
      <c r="J88" s="61" t="str">
        <f t="shared" si="32"/>
        <v/>
      </c>
      <c r="K88" s="35">
        <v>43524</v>
      </c>
      <c r="L88" s="13"/>
      <c r="M88" s="13"/>
      <c r="N88" s="13"/>
      <c r="O88" s="13"/>
      <c r="P88" s="13"/>
      <c r="Q88" s="37"/>
      <c r="R88" s="37"/>
      <c r="S88" s="16"/>
      <c r="BA88" s="31"/>
      <c r="BB88" s="31"/>
    </row>
    <row r="89" spans="1:54" ht="18" customHeight="1">
      <c r="A89" s="21"/>
      <c r="B89" s="23">
        <f t="shared" si="21"/>
        <v>0</v>
      </c>
      <c r="C89" s="23">
        <f t="shared" si="20"/>
        <v>0</v>
      </c>
      <c r="D89" s="21"/>
      <c r="E89" s="59" t="str">
        <f t="shared" si="28"/>
        <v/>
      </c>
      <c r="F89" s="60" t="str">
        <f t="shared" si="29"/>
        <v/>
      </c>
      <c r="G89" s="61" t="str">
        <f t="shared" si="30"/>
        <v/>
      </c>
      <c r="H89" s="61" t="str">
        <f t="shared" si="22"/>
        <v/>
      </c>
      <c r="I89" s="62" t="e">
        <f t="shared" si="31"/>
        <v>#VALUE!</v>
      </c>
      <c r="J89" s="61" t="str">
        <f t="shared" si="32"/>
        <v/>
      </c>
      <c r="K89" s="35">
        <v>43555</v>
      </c>
      <c r="L89" s="13"/>
      <c r="M89" s="13"/>
      <c r="N89" s="13"/>
      <c r="O89" s="13"/>
      <c r="P89" s="13"/>
      <c r="Q89" s="37"/>
      <c r="R89" s="37"/>
      <c r="S89" s="16"/>
      <c r="BA89" s="31"/>
      <c r="BB89" s="31"/>
    </row>
    <row r="90" spans="1:54" ht="18" customHeight="1">
      <c r="A90" s="21"/>
      <c r="B90" s="23">
        <f t="shared" si="21"/>
        <v>0</v>
      </c>
      <c r="C90" s="23">
        <f t="shared" si="20"/>
        <v>0</v>
      </c>
      <c r="D90" s="21"/>
      <c r="E90" s="59" t="str">
        <f t="shared" si="28"/>
        <v/>
      </c>
      <c r="F90" s="60" t="str">
        <f t="shared" si="29"/>
        <v/>
      </c>
      <c r="G90" s="61" t="str">
        <f t="shared" si="30"/>
        <v/>
      </c>
      <c r="H90" s="61" t="str">
        <f t="shared" si="22"/>
        <v/>
      </c>
      <c r="I90" s="62" t="e">
        <f t="shared" si="31"/>
        <v>#VALUE!</v>
      </c>
      <c r="J90" s="61" t="str">
        <f t="shared" si="32"/>
        <v/>
      </c>
      <c r="K90" s="35">
        <v>43585</v>
      </c>
      <c r="L90" s="13"/>
      <c r="M90" s="13"/>
      <c r="N90" s="13"/>
      <c r="O90" s="13"/>
      <c r="P90" s="13"/>
      <c r="Q90" s="37"/>
      <c r="R90" s="37"/>
      <c r="S90" s="16"/>
      <c r="BA90" s="31"/>
      <c r="BB90" s="31"/>
    </row>
    <row r="91" spans="1:54" ht="18" customHeight="1">
      <c r="A91" s="21"/>
      <c r="B91" s="23">
        <f t="shared" si="21"/>
        <v>0</v>
      </c>
      <c r="C91" s="23">
        <f t="shared" si="20"/>
        <v>0</v>
      </c>
      <c r="D91" s="21"/>
      <c r="E91" s="59" t="str">
        <f t="shared" si="28"/>
        <v/>
      </c>
      <c r="F91" s="60" t="str">
        <f t="shared" si="29"/>
        <v/>
      </c>
      <c r="G91" s="61" t="str">
        <f t="shared" si="30"/>
        <v/>
      </c>
      <c r="H91" s="61" t="str">
        <f t="shared" si="22"/>
        <v/>
      </c>
      <c r="I91" s="62" t="e">
        <f t="shared" si="31"/>
        <v>#VALUE!</v>
      </c>
      <c r="J91" s="61" t="str">
        <f t="shared" si="32"/>
        <v/>
      </c>
      <c r="K91" s="35">
        <v>43616</v>
      </c>
      <c r="L91" s="13"/>
      <c r="M91" s="13"/>
      <c r="N91" s="13"/>
      <c r="O91" s="13"/>
      <c r="P91" s="13"/>
      <c r="Q91" s="37"/>
      <c r="R91" s="37"/>
      <c r="S91" s="16"/>
      <c r="BA91" s="31"/>
      <c r="BB91" s="31"/>
    </row>
    <row r="92" spans="1:54" ht="18" customHeight="1">
      <c r="A92" s="21"/>
      <c r="B92" s="23">
        <f t="shared" si="21"/>
        <v>0</v>
      </c>
      <c r="C92" s="23">
        <f t="shared" si="20"/>
        <v>0</v>
      </c>
      <c r="D92" s="21"/>
      <c r="E92" s="59" t="str">
        <f t="shared" si="28"/>
        <v/>
      </c>
      <c r="F92" s="60" t="str">
        <f t="shared" si="29"/>
        <v/>
      </c>
      <c r="G92" s="61" t="str">
        <f t="shared" si="30"/>
        <v/>
      </c>
      <c r="H92" s="61" t="str">
        <f t="shared" si="22"/>
        <v/>
      </c>
      <c r="I92" s="62" t="e">
        <f t="shared" si="31"/>
        <v>#VALUE!</v>
      </c>
      <c r="J92" s="61" t="str">
        <f t="shared" si="32"/>
        <v/>
      </c>
      <c r="K92" s="35">
        <v>43646</v>
      </c>
      <c r="L92" s="13"/>
      <c r="M92" s="13"/>
      <c r="N92" s="13"/>
      <c r="O92" s="13"/>
      <c r="P92" s="13"/>
      <c r="Q92" s="37"/>
      <c r="R92" s="37"/>
      <c r="S92" s="16"/>
      <c r="BA92" s="31"/>
      <c r="BB92" s="31"/>
    </row>
    <row r="93" spans="1:54" ht="18" customHeight="1">
      <c r="A93" s="21"/>
      <c r="B93" s="23">
        <f t="shared" si="21"/>
        <v>0</v>
      </c>
      <c r="C93" s="23">
        <f t="shared" si="20"/>
        <v>0</v>
      </c>
      <c r="D93" s="21"/>
      <c r="E93" s="59" t="str">
        <f t="shared" si="28"/>
        <v/>
      </c>
      <c r="F93" s="60" t="str">
        <f t="shared" si="29"/>
        <v/>
      </c>
      <c r="G93" s="61" t="str">
        <f t="shared" si="30"/>
        <v/>
      </c>
      <c r="H93" s="61" t="str">
        <f t="shared" si="22"/>
        <v/>
      </c>
      <c r="I93" s="62" t="e">
        <f t="shared" si="31"/>
        <v>#VALUE!</v>
      </c>
      <c r="J93" s="61" t="str">
        <f t="shared" si="32"/>
        <v/>
      </c>
      <c r="K93" s="35">
        <v>43677</v>
      </c>
      <c r="L93" s="13"/>
      <c r="M93" s="13"/>
      <c r="N93" s="13"/>
      <c r="O93" s="13"/>
      <c r="P93" s="13"/>
      <c r="Q93" s="37"/>
      <c r="R93" s="37"/>
      <c r="S93" s="16"/>
      <c r="BA93" s="31"/>
      <c r="BB93" s="31"/>
    </row>
    <row r="94" spans="1:54" ht="18" customHeight="1">
      <c r="A94" s="21"/>
      <c r="B94" s="23">
        <f t="shared" si="21"/>
        <v>0</v>
      </c>
      <c r="C94" s="23">
        <f t="shared" si="20"/>
        <v>0</v>
      </c>
      <c r="D94" s="21"/>
      <c r="E94" s="59" t="str">
        <f t="shared" si="28"/>
        <v/>
      </c>
      <c r="F94" s="60" t="str">
        <f t="shared" si="29"/>
        <v/>
      </c>
      <c r="G94" s="61" t="str">
        <f t="shared" si="30"/>
        <v/>
      </c>
      <c r="H94" s="61" t="str">
        <f t="shared" si="22"/>
        <v/>
      </c>
      <c r="I94" s="62" t="e">
        <f t="shared" si="31"/>
        <v>#VALUE!</v>
      </c>
      <c r="J94" s="61" t="str">
        <f t="shared" si="32"/>
        <v/>
      </c>
      <c r="K94" s="35">
        <v>43708</v>
      </c>
      <c r="L94" s="13"/>
      <c r="M94" s="13"/>
      <c r="N94" s="13"/>
      <c r="O94" s="13"/>
      <c r="P94" s="13"/>
      <c r="Q94" s="37"/>
      <c r="R94" s="37"/>
      <c r="S94" s="16"/>
      <c r="BA94" s="31"/>
      <c r="BB94" s="31"/>
    </row>
    <row r="95" spans="1:54" ht="18" customHeight="1">
      <c r="A95" s="21"/>
      <c r="B95" s="23">
        <f t="shared" si="21"/>
        <v>0</v>
      </c>
      <c r="C95" s="23">
        <f t="shared" si="20"/>
        <v>0</v>
      </c>
      <c r="D95" s="21"/>
      <c r="E95" s="59" t="str">
        <f t="shared" ref="E95" si="33">IF(C95=0,"",C95)</f>
        <v/>
      </c>
      <c r="F95" s="60" t="str">
        <f t="shared" ref="F95" si="34">IF(C95=0,"",EOMONTH(F94,$M$14))</f>
        <v/>
      </c>
      <c r="G95" s="61" t="str">
        <f t="shared" ref="G95" si="35">IF(AND(C95&lt;=$J$7,C95&gt;0),0,IF(C95=0,"",$M$16))</f>
        <v/>
      </c>
      <c r="H95" s="61" t="str">
        <f t="shared" si="22"/>
        <v/>
      </c>
      <c r="I95" s="62" t="e">
        <f t="shared" ref="I95" si="36">G95+H95</f>
        <v>#VALUE!</v>
      </c>
      <c r="J95" s="61" t="str">
        <f t="shared" ref="J95" si="37">IF(AND(C95&lt;$J$7,C95&gt;0),$J$10,IF(C95&gt;0,$J$10-(C95-$J$7)*$M$16,""))</f>
        <v/>
      </c>
      <c r="K95" s="35">
        <v>43738</v>
      </c>
      <c r="L95" s="13"/>
      <c r="M95" s="13"/>
      <c r="N95" s="13"/>
      <c r="O95" s="13"/>
      <c r="P95" s="13"/>
      <c r="Q95" s="37"/>
      <c r="R95" s="37"/>
      <c r="S95" s="16"/>
      <c r="BA95" s="31"/>
      <c r="BB95" s="31"/>
    </row>
    <row r="96" spans="1:54" ht="18" customHeight="1">
      <c r="A96" s="21"/>
      <c r="B96" s="23">
        <f t="shared" ref="B96:B159" si="38">IF(B95-1&gt;=0,B95-1,0)</f>
        <v>0</v>
      </c>
      <c r="C96" s="23">
        <f t="shared" ref="C96:C99" si="39">IF(B95&gt;0,C95+1,0)</f>
        <v>0</v>
      </c>
      <c r="D96" s="21"/>
      <c r="E96" s="59" t="str">
        <f t="shared" si="28"/>
        <v/>
      </c>
      <c r="F96" s="60" t="str">
        <f t="shared" si="29"/>
        <v/>
      </c>
      <c r="G96" s="61" t="str">
        <f t="shared" si="30"/>
        <v/>
      </c>
      <c r="H96" s="61" t="str">
        <f t="shared" si="22"/>
        <v/>
      </c>
      <c r="I96" s="62" t="e">
        <f t="shared" si="31"/>
        <v>#VALUE!</v>
      </c>
      <c r="J96" s="61" t="str">
        <f t="shared" si="32"/>
        <v/>
      </c>
      <c r="K96" s="35">
        <v>43769</v>
      </c>
      <c r="L96" s="13"/>
      <c r="M96" s="13"/>
      <c r="N96" s="13"/>
      <c r="O96" s="13"/>
      <c r="P96" s="13"/>
      <c r="Q96" s="37"/>
      <c r="R96" s="37"/>
      <c r="S96" s="16"/>
      <c r="BA96" s="31"/>
      <c r="BB96" s="31"/>
    </row>
    <row r="97" spans="1:54" ht="18" customHeight="1">
      <c r="A97" s="21"/>
      <c r="B97" s="23">
        <f t="shared" si="38"/>
        <v>0</v>
      </c>
      <c r="C97" s="23">
        <f t="shared" si="39"/>
        <v>0</v>
      </c>
      <c r="D97" s="21"/>
      <c r="E97" s="59" t="str">
        <f t="shared" si="28"/>
        <v/>
      </c>
      <c r="F97" s="60" t="str">
        <f t="shared" si="29"/>
        <v/>
      </c>
      <c r="G97" s="61" t="str">
        <f t="shared" si="30"/>
        <v/>
      </c>
      <c r="H97" s="61" t="str">
        <f t="shared" si="22"/>
        <v/>
      </c>
      <c r="I97" s="62" t="e">
        <f t="shared" si="31"/>
        <v>#VALUE!</v>
      </c>
      <c r="J97" s="61" t="str">
        <f t="shared" si="32"/>
        <v/>
      </c>
      <c r="K97" s="35">
        <v>43799</v>
      </c>
      <c r="L97" s="13"/>
      <c r="M97" s="13"/>
      <c r="N97" s="13"/>
      <c r="O97" s="13"/>
      <c r="P97" s="13"/>
      <c r="Q97" s="37"/>
      <c r="R97" s="37"/>
      <c r="S97" s="16"/>
      <c r="BA97" s="31"/>
      <c r="BB97" s="31"/>
    </row>
    <row r="98" spans="1:54" ht="18" customHeight="1">
      <c r="A98" s="21"/>
      <c r="B98" s="23">
        <f t="shared" si="38"/>
        <v>0</v>
      </c>
      <c r="C98" s="23">
        <f t="shared" si="39"/>
        <v>0</v>
      </c>
      <c r="D98" s="21"/>
      <c r="E98" s="59" t="str">
        <f t="shared" si="28"/>
        <v/>
      </c>
      <c r="F98" s="60" t="str">
        <f t="shared" si="29"/>
        <v/>
      </c>
      <c r="G98" s="61" t="str">
        <f t="shared" si="30"/>
        <v/>
      </c>
      <c r="H98" s="61" t="str">
        <f t="shared" si="22"/>
        <v/>
      </c>
      <c r="I98" s="62" t="e">
        <f t="shared" si="31"/>
        <v>#VALUE!</v>
      </c>
      <c r="J98" s="61" t="str">
        <f t="shared" si="32"/>
        <v/>
      </c>
      <c r="K98" s="35">
        <v>43830</v>
      </c>
      <c r="L98" s="13"/>
      <c r="M98" s="13"/>
      <c r="N98" s="13"/>
      <c r="O98" s="13"/>
      <c r="P98" s="13"/>
      <c r="Q98" s="37"/>
      <c r="R98" s="37"/>
      <c r="S98" s="16"/>
      <c r="BA98" s="31"/>
      <c r="BB98" s="31"/>
    </row>
    <row r="99" spans="1:54" ht="18" customHeight="1">
      <c r="A99" s="21"/>
      <c r="B99" s="23">
        <f t="shared" si="38"/>
        <v>0</v>
      </c>
      <c r="C99" s="23">
        <f t="shared" si="39"/>
        <v>0</v>
      </c>
      <c r="D99" s="21"/>
      <c r="E99" s="59" t="str">
        <f t="shared" si="28"/>
        <v/>
      </c>
      <c r="F99" s="60" t="str">
        <f t="shared" si="29"/>
        <v/>
      </c>
      <c r="G99" s="61" t="str">
        <f t="shared" si="30"/>
        <v/>
      </c>
      <c r="H99" s="61" t="str">
        <f t="shared" si="22"/>
        <v/>
      </c>
      <c r="I99" s="62" t="e">
        <f t="shared" si="31"/>
        <v>#VALUE!</v>
      </c>
      <c r="J99" s="61" t="str">
        <f t="shared" si="32"/>
        <v/>
      </c>
      <c r="K99" s="35">
        <v>43861</v>
      </c>
      <c r="L99" s="13"/>
      <c r="M99" s="13"/>
      <c r="N99" s="13"/>
      <c r="O99" s="13"/>
      <c r="P99" s="13"/>
      <c r="Q99" s="37"/>
      <c r="R99" s="37"/>
      <c r="S99" s="16"/>
      <c r="BA99" s="31"/>
      <c r="BB99" s="31"/>
    </row>
    <row r="100" spans="1:54" ht="18" customHeight="1">
      <c r="A100" s="21"/>
      <c r="B100" s="23">
        <f t="shared" si="38"/>
        <v>0</v>
      </c>
      <c r="C100" s="23">
        <f t="shared" ref="C100" si="40">IF(B99&gt;0,C99+1,0)</f>
        <v>0</v>
      </c>
      <c r="D100" s="21"/>
      <c r="E100" s="59" t="str">
        <f t="shared" ref="E100" si="41">IF(C100=0,"",C100)</f>
        <v/>
      </c>
      <c r="F100" s="60" t="str">
        <f t="shared" ref="F100" si="42">IF(C100=0,"",EOMONTH(F99,$M$14))</f>
        <v/>
      </c>
      <c r="G100" s="61" t="str">
        <f t="shared" ref="G100" si="43">IF(AND(C100&lt;=$J$7,C100&gt;0),0,IF(C100=0,"",$M$16))</f>
        <v/>
      </c>
      <c r="H100" s="61" t="str">
        <f t="shared" si="22"/>
        <v/>
      </c>
      <c r="I100" s="62" t="e">
        <f t="shared" ref="I100" si="44">G100+H100</f>
        <v>#VALUE!</v>
      </c>
      <c r="J100" s="61" t="str">
        <f t="shared" ref="J100" si="45">IF(AND(C100&lt;$J$7,C100&gt;0),$J$10,IF(C100&gt;0,$J$10-(C100-$J$7)*$M$16,""))</f>
        <v/>
      </c>
      <c r="K100" s="35">
        <v>43890</v>
      </c>
      <c r="L100" s="13"/>
      <c r="M100" s="13"/>
      <c r="N100" s="13"/>
      <c r="O100" s="13"/>
      <c r="P100" s="13"/>
      <c r="Q100" s="37"/>
      <c r="R100" s="37"/>
      <c r="S100" s="16"/>
      <c r="BA100" s="31"/>
      <c r="BB100" s="31"/>
    </row>
    <row r="101" spans="1:54" ht="18" customHeight="1">
      <c r="A101" s="21"/>
      <c r="B101" s="23">
        <f t="shared" si="38"/>
        <v>0</v>
      </c>
      <c r="C101" s="23">
        <f t="shared" ref="C101:C110" si="46">IF(B100&gt;0,C100+1,0)</f>
        <v>0</v>
      </c>
      <c r="D101" s="21"/>
      <c r="E101" s="59" t="str">
        <f t="shared" ref="E101:E110" si="47">IF(C101=0,"",C101)</f>
        <v/>
      </c>
      <c r="F101" s="60" t="str">
        <f t="shared" ref="F101:F110" si="48">IF(C101=0,"",EOMONTH(F100,$M$14))</f>
        <v/>
      </c>
      <c r="G101" s="61" t="str">
        <f t="shared" ref="G101:G110" si="49">IF(AND(C101&lt;=$J$7,C101&gt;0),0,IF(C101=0,"",$M$16))</f>
        <v/>
      </c>
      <c r="H101" s="61" t="str">
        <f t="shared" si="22"/>
        <v/>
      </c>
      <c r="I101" s="62" t="e">
        <f t="shared" ref="I101:I110" si="50">G101+H101</f>
        <v>#VALUE!</v>
      </c>
      <c r="J101" s="61" t="str">
        <f t="shared" ref="J101:J110" si="51">IF(AND(C101&lt;$J$7,C101&gt;0),$J$10,IF(C101&gt;0,$J$10-(C101-$J$7)*$M$16,""))</f>
        <v/>
      </c>
      <c r="K101" s="35">
        <v>43921</v>
      </c>
      <c r="L101" s="13"/>
      <c r="M101" s="13"/>
      <c r="N101" s="13"/>
      <c r="O101" s="13"/>
      <c r="P101" s="13"/>
      <c r="Q101" s="37"/>
      <c r="R101" s="37"/>
      <c r="S101" s="16"/>
      <c r="BA101" s="31"/>
      <c r="BB101" s="31"/>
    </row>
    <row r="102" spans="1:54" ht="18" customHeight="1">
      <c r="A102" s="21"/>
      <c r="B102" s="23">
        <f t="shared" si="38"/>
        <v>0</v>
      </c>
      <c r="C102" s="23">
        <f t="shared" si="46"/>
        <v>0</v>
      </c>
      <c r="D102" s="21"/>
      <c r="E102" s="59" t="str">
        <f t="shared" si="47"/>
        <v/>
      </c>
      <c r="F102" s="60" t="str">
        <f t="shared" si="48"/>
        <v/>
      </c>
      <c r="G102" s="61" t="str">
        <f t="shared" si="49"/>
        <v/>
      </c>
      <c r="H102" s="61" t="str">
        <f t="shared" si="22"/>
        <v/>
      </c>
      <c r="I102" s="62" t="e">
        <f t="shared" si="50"/>
        <v>#VALUE!</v>
      </c>
      <c r="J102" s="61" t="str">
        <f t="shared" si="51"/>
        <v/>
      </c>
      <c r="K102" s="35">
        <v>43951</v>
      </c>
      <c r="L102" s="13"/>
      <c r="M102" s="13"/>
      <c r="N102" s="13"/>
      <c r="O102" s="13"/>
      <c r="P102" s="13"/>
      <c r="Q102" s="37"/>
      <c r="R102" s="37"/>
      <c r="S102" s="16"/>
      <c r="BA102" s="31" t="str">
        <f>IF(C102=0,"",BA39+H102)</f>
        <v/>
      </c>
      <c r="BB102" s="31" t="str">
        <f t="shared" si="6"/>
        <v/>
      </c>
    </row>
    <row r="103" spans="1:54" ht="15.6">
      <c r="A103" s="21"/>
      <c r="B103" s="23">
        <f t="shared" si="38"/>
        <v>0</v>
      </c>
      <c r="C103" s="23">
        <f t="shared" si="46"/>
        <v>0</v>
      </c>
      <c r="D103" s="21"/>
      <c r="E103" s="59" t="str">
        <f t="shared" si="47"/>
        <v/>
      </c>
      <c r="F103" s="60" t="str">
        <f t="shared" si="48"/>
        <v/>
      </c>
      <c r="G103" s="61" t="str">
        <f t="shared" si="49"/>
        <v/>
      </c>
      <c r="H103" s="61" t="str">
        <f t="shared" si="22"/>
        <v/>
      </c>
      <c r="I103" s="62" t="e">
        <f t="shared" si="50"/>
        <v>#VALUE!</v>
      </c>
      <c r="J103" s="61" t="str">
        <f t="shared" si="51"/>
        <v/>
      </c>
      <c r="K103" s="35">
        <v>43982</v>
      </c>
      <c r="L103" s="13"/>
      <c r="M103" s="13"/>
      <c r="N103" s="13"/>
      <c r="O103" s="13"/>
      <c r="P103" s="13"/>
      <c r="Q103" s="37"/>
      <c r="R103" s="37"/>
      <c r="S103" s="16"/>
      <c r="BA103" s="21"/>
      <c r="BB103" s="21"/>
    </row>
    <row r="104" spans="1:54" ht="18" customHeight="1">
      <c r="A104" s="21"/>
      <c r="B104" s="23">
        <f t="shared" si="38"/>
        <v>0</v>
      </c>
      <c r="C104" s="23">
        <f t="shared" si="46"/>
        <v>0</v>
      </c>
      <c r="D104" s="21"/>
      <c r="E104" s="59" t="str">
        <f t="shared" si="47"/>
        <v/>
      </c>
      <c r="F104" s="60" t="str">
        <f t="shared" si="48"/>
        <v/>
      </c>
      <c r="G104" s="61" t="str">
        <f t="shared" si="49"/>
        <v/>
      </c>
      <c r="H104" s="61" t="str">
        <f t="shared" si="22"/>
        <v/>
      </c>
      <c r="I104" s="62" t="e">
        <f t="shared" si="50"/>
        <v>#VALUE!</v>
      </c>
      <c r="J104" s="61" t="str">
        <f t="shared" si="51"/>
        <v/>
      </c>
      <c r="K104" s="35">
        <v>44012</v>
      </c>
      <c r="L104" s="13"/>
      <c r="M104" s="13"/>
      <c r="N104" s="13"/>
      <c r="O104" s="13"/>
      <c r="P104" s="13"/>
      <c r="Q104" s="37"/>
      <c r="R104" s="37"/>
      <c r="S104" s="16"/>
      <c r="BA104" s="13"/>
      <c r="BB104" s="13"/>
    </row>
    <row r="105" spans="1:54" ht="18" customHeight="1">
      <c r="A105" s="21"/>
      <c r="B105" s="23">
        <f t="shared" si="38"/>
        <v>0</v>
      </c>
      <c r="C105" s="23">
        <f t="shared" si="46"/>
        <v>0</v>
      </c>
      <c r="D105" s="21"/>
      <c r="E105" s="59" t="str">
        <f t="shared" si="47"/>
        <v/>
      </c>
      <c r="F105" s="60" t="str">
        <f t="shared" si="48"/>
        <v/>
      </c>
      <c r="G105" s="61" t="str">
        <f t="shared" si="49"/>
        <v/>
      </c>
      <c r="H105" s="61" t="str">
        <f t="shared" si="22"/>
        <v/>
      </c>
      <c r="I105" s="62" t="e">
        <f t="shared" si="50"/>
        <v>#VALUE!</v>
      </c>
      <c r="J105" s="61" t="str">
        <f t="shared" si="51"/>
        <v/>
      </c>
      <c r="K105" s="35">
        <v>44043</v>
      </c>
      <c r="L105" s="13"/>
      <c r="M105" s="13"/>
      <c r="N105" s="13"/>
      <c r="O105" s="13"/>
      <c r="P105" s="13"/>
      <c r="Q105" s="37"/>
      <c r="R105" s="37"/>
      <c r="S105" s="16"/>
      <c r="BA105" s="13"/>
      <c r="BB105" s="13"/>
    </row>
    <row r="106" spans="1:54" ht="18" customHeight="1">
      <c r="A106" s="21"/>
      <c r="B106" s="23">
        <f t="shared" si="38"/>
        <v>0</v>
      </c>
      <c r="C106" s="23">
        <f t="shared" si="46"/>
        <v>0</v>
      </c>
      <c r="D106" s="21"/>
      <c r="E106" s="59" t="str">
        <f t="shared" si="47"/>
        <v/>
      </c>
      <c r="F106" s="60" t="str">
        <f t="shared" si="48"/>
        <v/>
      </c>
      <c r="G106" s="61" t="str">
        <f t="shared" si="49"/>
        <v/>
      </c>
      <c r="H106" s="61" t="str">
        <f t="shared" si="22"/>
        <v/>
      </c>
      <c r="I106" s="62" t="e">
        <f t="shared" si="50"/>
        <v>#VALUE!</v>
      </c>
      <c r="J106" s="61" t="str">
        <f t="shared" si="51"/>
        <v/>
      </c>
      <c r="K106" s="35">
        <v>44074</v>
      </c>
      <c r="L106" s="13"/>
      <c r="M106" s="13"/>
      <c r="N106" s="13"/>
      <c r="O106" s="13"/>
      <c r="P106" s="13"/>
      <c r="Q106" s="37"/>
      <c r="R106" s="37"/>
      <c r="S106" s="16"/>
      <c r="BA106" s="13"/>
      <c r="BB106" s="13"/>
    </row>
    <row r="107" spans="1:54" ht="18" customHeight="1">
      <c r="A107" s="21"/>
      <c r="B107" s="23">
        <f t="shared" si="38"/>
        <v>0</v>
      </c>
      <c r="C107" s="23">
        <f t="shared" si="46"/>
        <v>0</v>
      </c>
      <c r="D107" s="21"/>
      <c r="E107" s="59" t="str">
        <f t="shared" si="47"/>
        <v/>
      </c>
      <c r="F107" s="60" t="str">
        <f t="shared" si="48"/>
        <v/>
      </c>
      <c r="G107" s="61" t="str">
        <f t="shared" si="49"/>
        <v/>
      </c>
      <c r="H107" s="61" t="str">
        <f t="shared" ref="H107:H138" si="52">IF(C107=0,"",J106*$J$241)</f>
        <v/>
      </c>
      <c r="I107" s="62" t="e">
        <f t="shared" si="50"/>
        <v>#VALUE!</v>
      </c>
      <c r="J107" s="61" t="str">
        <f t="shared" si="51"/>
        <v/>
      </c>
      <c r="K107" s="35">
        <v>44104</v>
      </c>
      <c r="L107" s="13"/>
      <c r="M107" s="13"/>
      <c r="N107" s="13"/>
      <c r="O107" s="13"/>
      <c r="P107" s="13"/>
      <c r="Q107" s="37"/>
      <c r="R107" s="37"/>
      <c r="S107" s="16"/>
      <c r="BA107" s="13"/>
      <c r="BB107" s="13"/>
    </row>
    <row r="108" spans="1:54" ht="18" customHeight="1">
      <c r="A108" s="21"/>
      <c r="B108" s="23">
        <f t="shared" si="38"/>
        <v>0</v>
      </c>
      <c r="C108" s="23">
        <f t="shared" si="46"/>
        <v>0</v>
      </c>
      <c r="D108" s="21"/>
      <c r="E108" s="59" t="str">
        <f t="shared" si="47"/>
        <v/>
      </c>
      <c r="F108" s="60" t="str">
        <f t="shared" si="48"/>
        <v/>
      </c>
      <c r="G108" s="61" t="str">
        <f t="shared" si="49"/>
        <v/>
      </c>
      <c r="H108" s="61" t="str">
        <f t="shared" si="52"/>
        <v/>
      </c>
      <c r="I108" s="62" t="e">
        <f t="shared" si="50"/>
        <v>#VALUE!</v>
      </c>
      <c r="J108" s="61" t="str">
        <f t="shared" si="51"/>
        <v/>
      </c>
      <c r="K108" s="35">
        <v>44135</v>
      </c>
      <c r="L108" s="13"/>
      <c r="M108" s="13"/>
      <c r="N108" s="13"/>
      <c r="O108" s="13"/>
      <c r="P108" s="13"/>
      <c r="Q108" s="37"/>
      <c r="R108" s="37"/>
      <c r="S108" s="16"/>
      <c r="BA108" s="13"/>
      <c r="BB108" s="13"/>
    </row>
    <row r="109" spans="1:54" ht="18" customHeight="1">
      <c r="A109" s="21"/>
      <c r="B109" s="23">
        <f t="shared" si="38"/>
        <v>0</v>
      </c>
      <c r="C109" s="23">
        <f t="shared" si="46"/>
        <v>0</v>
      </c>
      <c r="D109" s="21"/>
      <c r="E109" s="59" t="str">
        <f t="shared" si="47"/>
        <v/>
      </c>
      <c r="F109" s="60" t="str">
        <f t="shared" si="48"/>
        <v/>
      </c>
      <c r="G109" s="61" t="str">
        <f t="shared" si="49"/>
        <v/>
      </c>
      <c r="H109" s="61" t="str">
        <f t="shared" si="52"/>
        <v/>
      </c>
      <c r="I109" s="62" t="e">
        <f t="shared" si="50"/>
        <v>#VALUE!</v>
      </c>
      <c r="J109" s="61" t="str">
        <f t="shared" si="51"/>
        <v/>
      </c>
      <c r="K109" s="35">
        <v>44165</v>
      </c>
      <c r="L109" s="13"/>
      <c r="M109" s="13"/>
      <c r="N109" s="13"/>
      <c r="O109" s="13"/>
      <c r="P109" s="13"/>
      <c r="Q109" s="37"/>
      <c r="R109" s="37"/>
      <c r="S109" s="16"/>
      <c r="BA109" s="13"/>
      <c r="BB109" s="13"/>
    </row>
    <row r="110" spans="1:54" ht="18" customHeight="1">
      <c r="A110" s="21"/>
      <c r="B110" s="23">
        <f t="shared" si="38"/>
        <v>0</v>
      </c>
      <c r="C110" s="23">
        <f t="shared" si="46"/>
        <v>0</v>
      </c>
      <c r="D110" s="21"/>
      <c r="E110" s="59" t="str">
        <f t="shared" si="47"/>
        <v/>
      </c>
      <c r="F110" s="60" t="str">
        <f t="shared" si="48"/>
        <v/>
      </c>
      <c r="G110" s="61" t="str">
        <f t="shared" si="49"/>
        <v/>
      </c>
      <c r="H110" s="61" t="str">
        <f t="shared" si="52"/>
        <v/>
      </c>
      <c r="I110" s="62" t="e">
        <f t="shared" si="50"/>
        <v>#VALUE!</v>
      </c>
      <c r="J110" s="61" t="str">
        <f t="shared" si="51"/>
        <v/>
      </c>
      <c r="K110" s="35">
        <v>44196</v>
      </c>
      <c r="L110" s="13"/>
      <c r="M110" s="13"/>
      <c r="N110" s="13"/>
      <c r="O110" s="13"/>
      <c r="P110" s="13"/>
      <c r="Q110" s="37"/>
      <c r="R110" s="37"/>
      <c r="S110" s="16"/>
      <c r="BA110" s="13"/>
      <c r="BB110" s="13"/>
    </row>
    <row r="111" spans="1:54" ht="18" customHeight="1">
      <c r="A111" s="21"/>
      <c r="B111" s="23">
        <f t="shared" si="38"/>
        <v>0</v>
      </c>
      <c r="C111" s="23">
        <f t="shared" ref="C111:C146" si="53">IF(B110&gt;0,C110+1,0)</f>
        <v>0</v>
      </c>
      <c r="D111" s="21"/>
      <c r="E111" s="59" t="str">
        <f t="shared" ref="E111:E146" si="54">IF(C111=0,"",C111)</f>
        <v/>
      </c>
      <c r="F111" s="60" t="str">
        <f t="shared" ref="F111:F146" si="55">IF(C111=0,"",EOMONTH(F110,$M$14))</f>
        <v/>
      </c>
      <c r="G111" s="61" t="str">
        <f t="shared" ref="G111:G146" si="56">IF(AND(C111&lt;=$J$7,C111&gt;0),0,IF(C111=0,"",$M$16))</f>
        <v/>
      </c>
      <c r="H111" s="61" t="str">
        <f t="shared" si="52"/>
        <v/>
      </c>
      <c r="I111" s="62" t="e">
        <f t="shared" ref="I111:I146" si="57">G111+H111</f>
        <v>#VALUE!</v>
      </c>
      <c r="J111" s="61" t="str">
        <f t="shared" ref="J111:J146" si="58">IF(AND(C111&lt;$J$7,C111&gt;0),$J$10,IF(C111&gt;0,$J$10-(C111-$J$7)*$M$16,""))</f>
        <v/>
      </c>
      <c r="K111" s="35">
        <v>44227</v>
      </c>
      <c r="L111" s="13"/>
      <c r="M111" s="13"/>
      <c r="N111" s="13"/>
      <c r="O111" s="13"/>
      <c r="P111" s="13"/>
      <c r="Q111" s="37"/>
      <c r="R111" s="37"/>
      <c r="S111" s="16"/>
      <c r="BA111" s="13"/>
      <c r="BB111" s="13"/>
    </row>
    <row r="112" spans="1:54" ht="18" customHeight="1">
      <c r="A112" s="21"/>
      <c r="B112" s="23">
        <f t="shared" si="38"/>
        <v>0</v>
      </c>
      <c r="C112" s="23">
        <f t="shared" si="53"/>
        <v>0</v>
      </c>
      <c r="D112" s="21"/>
      <c r="E112" s="59" t="str">
        <f t="shared" si="54"/>
        <v/>
      </c>
      <c r="F112" s="60" t="str">
        <f t="shared" si="55"/>
        <v/>
      </c>
      <c r="G112" s="61" t="str">
        <f t="shared" si="56"/>
        <v/>
      </c>
      <c r="H112" s="61" t="str">
        <f t="shared" si="52"/>
        <v/>
      </c>
      <c r="I112" s="62" t="e">
        <f t="shared" si="57"/>
        <v>#VALUE!</v>
      </c>
      <c r="J112" s="61" t="str">
        <f t="shared" si="58"/>
        <v/>
      </c>
      <c r="K112" s="35">
        <v>44255</v>
      </c>
      <c r="L112" s="13"/>
      <c r="M112" s="13"/>
      <c r="N112" s="13"/>
      <c r="O112" s="13"/>
      <c r="P112" s="13"/>
      <c r="Q112" s="37"/>
      <c r="R112" s="37"/>
      <c r="S112" s="16"/>
      <c r="BA112" s="13"/>
      <c r="BB112" s="13"/>
    </row>
    <row r="113" spans="1:54" ht="18" customHeight="1">
      <c r="A113" s="21"/>
      <c r="B113" s="23">
        <f t="shared" si="38"/>
        <v>0</v>
      </c>
      <c r="C113" s="23">
        <f t="shared" si="53"/>
        <v>0</v>
      </c>
      <c r="D113" s="21"/>
      <c r="E113" s="59" t="str">
        <f t="shared" si="54"/>
        <v/>
      </c>
      <c r="F113" s="60" t="str">
        <f t="shared" si="55"/>
        <v/>
      </c>
      <c r="G113" s="61" t="str">
        <f t="shared" si="56"/>
        <v/>
      </c>
      <c r="H113" s="61" t="str">
        <f t="shared" si="52"/>
        <v/>
      </c>
      <c r="I113" s="62" t="e">
        <f t="shared" si="57"/>
        <v>#VALUE!</v>
      </c>
      <c r="J113" s="61" t="str">
        <f t="shared" si="58"/>
        <v/>
      </c>
      <c r="K113" s="35">
        <v>44286</v>
      </c>
      <c r="L113" s="13"/>
      <c r="M113" s="13"/>
      <c r="N113" s="13"/>
      <c r="O113" s="13"/>
      <c r="P113" s="13"/>
      <c r="Q113" s="37"/>
      <c r="R113" s="37"/>
      <c r="S113" s="16"/>
      <c r="BA113" s="13"/>
      <c r="BB113" s="13"/>
    </row>
    <row r="114" spans="1:54" ht="18" customHeight="1">
      <c r="A114" s="21"/>
      <c r="B114" s="23">
        <f t="shared" si="38"/>
        <v>0</v>
      </c>
      <c r="C114" s="23">
        <f t="shared" si="53"/>
        <v>0</v>
      </c>
      <c r="D114" s="21"/>
      <c r="E114" s="59" t="str">
        <f t="shared" si="54"/>
        <v/>
      </c>
      <c r="F114" s="60" t="str">
        <f t="shared" si="55"/>
        <v/>
      </c>
      <c r="G114" s="61" t="str">
        <f t="shared" si="56"/>
        <v/>
      </c>
      <c r="H114" s="61" t="str">
        <f t="shared" si="52"/>
        <v/>
      </c>
      <c r="I114" s="62" t="e">
        <f t="shared" si="57"/>
        <v>#VALUE!</v>
      </c>
      <c r="J114" s="61" t="str">
        <f t="shared" si="58"/>
        <v/>
      </c>
      <c r="K114" s="35">
        <v>44316</v>
      </c>
      <c r="L114" s="13"/>
      <c r="M114" s="13"/>
      <c r="N114" s="13"/>
      <c r="O114" s="13"/>
      <c r="P114" s="13"/>
      <c r="Q114" s="37"/>
      <c r="R114" s="37"/>
      <c r="S114" s="16"/>
      <c r="BA114" s="13"/>
      <c r="BB114" s="13"/>
    </row>
    <row r="115" spans="1:54" ht="18" customHeight="1">
      <c r="A115" s="21"/>
      <c r="B115" s="23">
        <f t="shared" si="38"/>
        <v>0</v>
      </c>
      <c r="C115" s="23">
        <f t="shared" si="53"/>
        <v>0</v>
      </c>
      <c r="D115" s="21"/>
      <c r="E115" s="59" t="str">
        <f t="shared" si="54"/>
        <v/>
      </c>
      <c r="F115" s="60" t="str">
        <f t="shared" si="55"/>
        <v/>
      </c>
      <c r="G115" s="61" t="str">
        <f t="shared" si="56"/>
        <v/>
      </c>
      <c r="H115" s="61" t="str">
        <f t="shared" si="52"/>
        <v/>
      </c>
      <c r="I115" s="62" t="e">
        <f t="shared" si="57"/>
        <v>#VALUE!</v>
      </c>
      <c r="J115" s="61" t="str">
        <f t="shared" si="58"/>
        <v/>
      </c>
      <c r="K115" s="35">
        <v>44347</v>
      </c>
      <c r="L115" s="13"/>
      <c r="M115" s="13"/>
      <c r="N115" s="13"/>
      <c r="O115" s="13"/>
      <c r="P115" s="13"/>
      <c r="Q115" s="37"/>
      <c r="R115" s="37"/>
      <c r="S115" s="16"/>
      <c r="BA115" s="13"/>
      <c r="BB115" s="13"/>
    </row>
    <row r="116" spans="1:54" ht="18" customHeight="1">
      <c r="A116" s="21"/>
      <c r="B116" s="23">
        <f t="shared" si="38"/>
        <v>0</v>
      </c>
      <c r="C116" s="23">
        <f t="shared" si="53"/>
        <v>0</v>
      </c>
      <c r="D116" s="21"/>
      <c r="E116" s="59" t="str">
        <f t="shared" si="54"/>
        <v/>
      </c>
      <c r="F116" s="60" t="str">
        <f t="shared" si="55"/>
        <v/>
      </c>
      <c r="G116" s="61" t="str">
        <f t="shared" si="56"/>
        <v/>
      </c>
      <c r="H116" s="61" t="str">
        <f t="shared" si="52"/>
        <v/>
      </c>
      <c r="I116" s="62" t="e">
        <f t="shared" si="57"/>
        <v>#VALUE!</v>
      </c>
      <c r="J116" s="61" t="str">
        <f t="shared" si="58"/>
        <v/>
      </c>
      <c r="K116" s="35">
        <v>44377</v>
      </c>
      <c r="L116" s="13"/>
      <c r="M116" s="13"/>
      <c r="N116" s="13"/>
      <c r="O116" s="13"/>
      <c r="P116" s="13"/>
      <c r="Q116" s="37"/>
      <c r="R116" s="37"/>
      <c r="S116" s="16"/>
      <c r="BA116" s="13"/>
      <c r="BB116" s="13"/>
    </row>
    <row r="117" spans="1:54" ht="18" customHeight="1">
      <c r="A117" s="21"/>
      <c r="B117" s="23">
        <f t="shared" si="38"/>
        <v>0</v>
      </c>
      <c r="C117" s="23">
        <f t="shared" si="53"/>
        <v>0</v>
      </c>
      <c r="D117" s="21"/>
      <c r="E117" s="59" t="str">
        <f t="shared" si="54"/>
        <v/>
      </c>
      <c r="F117" s="60" t="str">
        <f t="shared" si="55"/>
        <v/>
      </c>
      <c r="G117" s="61" t="str">
        <f t="shared" si="56"/>
        <v/>
      </c>
      <c r="H117" s="61" t="str">
        <f t="shared" si="52"/>
        <v/>
      </c>
      <c r="I117" s="62" t="e">
        <f t="shared" si="57"/>
        <v>#VALUE!</v>
      </c>
      <c r="J117" s="61" t="str">
        <f t="shared" si="58"/>
        <v/>
      </c>
      <c r="K117" s="35">
        <v>44408</v>
      </c>
      <c r="L117" s="13"/>
      <c r="M117" s="13"/>
      <c r="N117" s="13"/>
      <c r="O117" s="13"/>
      <c r="P117" s="13"/>
      <c r="Q117" s="37"/>
      <c r="R117" s="37"/>
      <c r="S117" s="16"/>
      <c r="BA117" s="13"/>
      <c r="BB117" s="13"/>
    </row>
    <row r="118" spans="1:54" ht="18" customHeight="1">
      <c r="A118" s="21"/>
      <c r="B118" s="23">
        <f t="shared" si="38"/>
        <v>0</v>
      </c>
      <c r="C118" s="23">
        <f t="shared" si="53"/>
        <v>0</v>
      </c>
      <c r="D118" s="21"/>
      <c r="E118" s="59" t="str">
        <f t="shared" si="54"/>
        <v/>
      </c>
      <c r="F118" s="60" t="str">
        <f t="shared" si="55"/>
        <v/>
      </c>
      <c r="G118" s="61" t="str">
        <f t="shared" si="56"/>
        <v/>
      </c>
      <c r="H118" s="61" t="str">
        <f t="shared" si="52"/>
        <v/>
      </c>
      <c r="I118" s="62" t="e">
        <f t="shared" si="57"/>
        <v>#VALUE!</v>
      </c>
      <c r="J118" s="61" t="str">
        <f t="shared" si="58"/>
        <v/>
      </c>
      <c r="K118" s="35">
        <v>44439</v>
      </c>
      <c r="L118" s="13"/>
      <c r="M118" s="13"/>
      <c r="N118" s="13"/>
      <c r="O118" s="13"/>
      <c r="P118" s="13"/>
      <c r="Q118" s="37"/>
      <c r="R118" s="37"/>
      <c r="S118" s="16"/>
      <c r="BA118" s="13"/>
      <c r="BB118" s="13"/>
    </row>
    <row r="119" spans="1:54" ht="18" customHeight="1">
      <c r="A119" s="21"/>
      <c r="B119" s="23">
        <f t="shared" si="38"/>
        <v>0</v>
      </c>
      <c r="C119" s="23">
        <f t="shared" si="53"/>
        <v>0</v>
      </c>
      <c r="D119" s="21"/>
      <c r="E119" s="59" t="str">
        <f t="shared" si="54"/>
        <v/>
      </c>
      <c r="F119" s="60" t="str">
        <f t="shared" si="55"/>
        <v/>
      </c>
      <c r="G119" s="61" t="str">
        <f t="shared" si="56"/>
        <v/>
      </c>
      <c r="H119" s="61" t="str">
        <f t="shared" si="52"/>
        <v/>
      </c>
      <c r="I119" s="62" t="e">
        <f t="shared" si="57"/>
        <v>#VALUE!</v>
      </c>
      <c r="J119" s="61" t="str">
        <f t="shared" si="58"/>
        <v/>
      </c>
      <c r="K119" s="35">
        <v>44469</v>
      </c>
      <c r="L119" s="13"/>
      <c r="M119" s="13"/>
      <c r="N119" s="13"/>
      <c r="O119" s="13"/>
      <c r="P119" s="13"/>
      <c r="Q119" s="37"/>
      <c r="R119" s="37"/>
      <c r="S119" s="16"/>
      <c r="BA119" s="13"/>
      <c r="BB119" s="13"/>
    </row>
    <row r="120" spans="1:54" ht="18" customHeight="1">
      <c r="A120" s="21"/>
      <c r="B120" s="23">
        <f t="shared" si="38"/>
        <v>0</v>
      </c>
      <c r="C120" s="23">
        <f t="shared" si="53"/>
        <v>0</v>
      </c>
      <c r="D120" s="21"/>
      <c r="E120" s="59" t="str">
        <f t="shared" si="54"/>
        <v/>
      </c>
      <c r="F120" s="60" t="str">
        <f t="shared" si="55"/>
        <v/>
      </c>
      <c r="G120" s="61" t="str">
        <f t="shared" si="56"/>
        <v/>
      </c>
      <c r="H120" s="61" t="str">
        <f t="shared" si="52"/>
        <v/>
      </c>
      <c r="I120" s="62" t="e">
        <f t="shared" si="57"/>
        <v>#VALUE!</v>
      </c>
      <c r="J120" s="61" t="str">
        <f t="shared" si="58"/>
        <v/>
      </c>
      <c r="K120" s="35">
        <v>44500</v>
      </c>
      <c r="L120" s="13"/>
      <c r="M120" s="13"/>
      <c r="N120" s="13"/>
      <c r="O120" s="13"/>
      <c r="P120" s="13"/>
      <c r="Q120" s="37"/>
      <c r="R120" s="37"/>
      <c r="S120" s="16"/>
      <c r="BA120" s="13"/>
      <c r="BB120" s="13"/>
    </row>
    <row r="121" spans="1:54" ht="18" customHeight="1">
      <c r="A121" s="21"/>
      <c r="B121" s="23">
        <f t="shared" si="38"/>
        <v>0</v>
      </c>
      <c r="C121" s="23">
        <f t="shared" si="53"/>
        <v>0</v>
      </c>
      <c r="D121" s="21"/>
      <c r="E121" s="59" t="str">
        <f t="shared" si="54"/>
        <v/>
      </c>
      <c r="F121" s="60" t="str">
        <f t="shared" si="55"/>
        <v/>
      </c>
      <c r="G121" s="61" t="str">
        <f t="shared" si="56"/>
        <v/>
      </c>
      <c r="H121" s="61" t="str">
        <f t="shared" si="52"/>
        <v/>
      </c>
      <c r="I121" s="62" t="e">
        <f t="shared" si="57"/>
        <v>#VALUE!</v>
      </c>
      <c r="J121" s="61" t="str">
        <f t="shared" si="58"/>
        <v/>
      </c>
      <c r="K121" s="35">
        <v>44530</v>
      </c>
      <c r="L121" s="13"/>
      <c r="M121" s="13"/>
      <c r="N121" s="13"/>
      <c r="O121" s="13"/>
      <c r="P121" s="13"/>
      <c r="Q121" s="37"/>
      <c r="R121" s="37"/>
      <c r="S121" s="16"/>
      <c r="BA121" s="13"/>
      <c r="BB121" s="13"/>
    </row>
    <row r="122" spans="1:54" ht="18" customHeight="1">
      <c r="A122" s="21"/>
      <c r="B122" s="23">
        <f t="shared" si="38"/>
        <v>0</v>
      </c>
      <c r="C122" s="23">
        <f t="shared" si="53"/>
        <v>0</v>
      </c>
      <c r="D122" s="21"/>
      <c r="E122" s="59" t="str">
        <f t="shared" si="54"/>
        <v/>
      </c>
      <c r="F122" s="60" t="str">
        <f t="shared" si="55"/>
        <v/>
      </c>
      <c r="G122" s="61" t="str">
        <f t="shared" si="56"/>
        <v/>
      </c>
      <c r="H122" s="61" t="str">
        <f t="shared" si="52"/>
        <v/>
      </c>
      <c r="I122" s="62" t="e">
        <f t="shared" si="57"/>
        <v>#VALUE!</v>
      </c>
      <c r="J122" s="61" t="str">
        <f t="shared" si="58"/>
        <v/>
      </c>
      <c r="K122" s="35">
        <v>44561</v>
      </c>
      <c r="L122" s="13"/>
      <c r="M122" s="13"/>
      <c r="N122" s="13"/>
      <c r="O122" s="13"/>
      <c r="P122" s="13"/>
      <c r="Q122" s="37"/>
      <c r="R122" s="37"/>
      <c r="S122" s="16"/>
      <c r="BA122" s="13"/>
      <c r="BB122" s="13"/>
    </row>
    <row r="123" spans="1:54" ht="18" customHeight="1">
      <c r="A123" s="21"/>
      <c r="B123" s="23">
        <f t="shared" si="38"/>
        <v>0</v>
      </c>
      <c r="C123" s="23">
        <f t="shared" si="53"/>
        <v>0</v>
      </c>
      <c r="D123" s="21"/>
      <c r="E123" s="59" t="str">
        <f t="shared" si="54"/>
        <v/>
      </c>
      <c r="F123" s="60" t="str">
        <f t="shared" si="55"/>
        <v/>
      </c>
      <c r="G123" s="61" t="str">
        <f t="shared" si="56"/>
        <v/>
      </c>
      <c r="H123" s="61" t="str">
        <f t="shared" si="52"/>
        <v/>
      </c>
      <c r="I123" s="62" t="e">
        <f t="shared" si="57"/>
        <v>#VALUE!</v>
      </c>
      <c r="J123" s="61" t="str">
        <f t="shared" si="58"/>
        <v/>
      </c>
      <c r="K123" s="35">
        <v>44592</v>
      </c>
      <c r="L123" s="13"/>
      <c r="M123" s="13"/>
      <c r="N123" s="13"/>
      <c r="O123" s="13"/>
      <c r="P123" s="13"/>
      <c r="Q123" s="37"/>
      <c r="R123" s="37"/>
      <c r="S123" s="16"/>
      <c r="BA123" s="13"/>
      <c r="BB123" s="13"/>
    </row>
    <row r="124" spans="1:54" ht="18" customHeight="1">
      <c r="A124" s="21"/>
      <c r="B124" s="23">
        <f t="shared" si="38"/>
        <v>0</v>
      </c>
      <c r="C124" s="23">
        <f t="shared" si="53"/>
        <v>0</v>
      </c>
      <c r="D124" s="21"/>
      <c r="E124" s="59" t="str">
        <f t="shared" si="54"/>
        <v/>
      </c>
      <c r="F124" s="60" t="str">
        <f t="shared" si="55"/>
        <v/>
      </c>
      <c r="G124" s="61" t="str">
        <f t="shared" si="56"/>
        <v/>
      </c>
      <c r="H124" s="61" t="str">
        <f t="shared" si="52"/>
        <v/>
      </c>
      <c r="I124" s="62" t="e">
        <f t="shared" si="57"/>
        <v>#VALUE!</v>
      </c>
      <c r="J124" s="61" t="str">
        <f t="shared" si="58"/>
        <v/>
      </c>
      <c r="K124" s="35">
        <v>44620</v>
      </c>
      <c r="L124" s="13"/>
      <c r="M124" s="13"/>
      <c r="N124" s="13"/>
      <c r="O124" s="13"/>
      <c r="P124" s="13"/>
      <c r="Q124" s="37"/>
      <c r="R124" s="37"/>
      <c r="S124" s="16"/>
      <c r="BA124" s="13"/>
      <c r="BB124" s="13"/>
    </row>
    <row r="125" spans="1:54" ht="18" customHeight="1">
      <c r="A125" s="21"/>
      <c r="B125" s="23">
        <f t="shared" si="38"/>
        <v>0</v>
      </c>
      <c r="C125" s="23">
        <f t="shared" si="53"/>
        <v>0</v>
      </c>
      <c r="D125" s="21"/>
      <c r="E125" s="59" t="str">
        <f t="shared" si="54"/>
        <v/>
      </c>
      <c r="F125" s="60" t="str">
        <f t="shared" si="55"/>
        <v/>
      </c>
      <c r="G125" s="61" t="str">
        <f t="shared" si="56"/>
        <v/>
      </c>
      <c r="H125" s="61" t="str">
        <f t="shared" si="52"/>
        <v/>
      </c>
      <c r="I125" s="62" t="e">
        <f t="shared" si="57"/>
        <v>#VALUE!</v>
      </c>
      <c r="J125" s="61" t="str">
        <f t="shared" si="58"/>
        <v/>
      </c>
      <c r="K125" s="35">
        <v>44651</v>
      </c>
      <c r="L125" s="13"/>
      <c r="M125" s="13"/>
      <c r="N125" s="13"/>
      <c r="O125" s="13"/>
      <c r="P125" s="13"/>
      <c r="Q125" s="37"/>
      <c r="R125" s="37"/>
      <c r="S125" s="16"/>
      <c r="BA125" s="13"/>
      <c r="BB125" s="13"/>
    </row>
    <row r="126" spans="1:54" ht="18" customHeight="1">
      <c r="A126" s="21"/>
      <c r="B126" s="23">
        <f t="shared" si="38"/>
        <v>0</v>
      </c>
      <c r="C126" s="23">
        <f t="shared" si="53"/>
        <v>0</v>
      </c>
      <c r="D126" s="21"/>
      <c r="E126" s="59" t="str">
        <f t="shared" si="54"/>
        <v/>
      </c>
      <c r="F126" s="60" t="str">
        <f t="shared" si="55"/>
        <v/>
      </c>
      <c r="G126" s="61" t="str">
        <f t="shared" si="56"/>
        <v/>
      </c>
      <c r="H126" s="61" t="str">
        <f t="shared" si="52"/>
        <v/>
      </c>
      <c r="I126" s="62" t="e">
        <f t="shared" si="57"/>
        <v>#VALUE!</v>
      </c>
      <c r="J126" s="61" t="str">
        <f t="shared" si="58"/>
        <v/>
      </c>
      <c r="K126" s="35">
        <v>44681</v>
      </c>
      <c r="L126" s="13"/>
      <c r="M126" s="13"/>
      <c r="N126" s="13"/>
      <c r="O126" s="13"/>
      <c r="P126" s="13"/>
      <c r="Q126" s="37"/>
      <c r="R126" s="37"/>
      <c r="S126" s="16"/>
      <c r="BA126" s="13"/>
      <c r="BB126" s="13"/>
    </row>
    <row r="127" spans="1:54" ht="18" customHeight="1">
      <c r="A127" s="21"/>
      <c r="B127" s="23">
        <f t="shared" si="38"/>
        <v>0</v>
      </c>
      <c r="C127" s="23">
        <f t="shared" si="53"/>
        <v>0</v>
      </c>
      <c r="D127" s="21"/>
      <c r="E127" s="59" t="str">
        <f t="shared" si="54"/>
        <v/>
      </c>
      <c r="F127" s="60" t="str">
        <f t="shared" si="55"/>
        <v/>
      </c>
      <c r="G127" s="61" t="str">
        <f t="shared" si="56"/>
        <v/>
      </c>
      <c r="H127" s="61" t="str">
        <f t="shared" si="52"/>
        <v/>
      </c>
      <c r="I127" s="62" t="e">
        <f t="shared" si="57"/>
        <v>#VALUE!</v>
      </c>
      <c r="J127" s="61" t="str">
        <f t="shared" si="58"/>
        <v/>
      </c>
      <c r="K127" s="35">
        <v>44712</v>
      </c>
      <c r="L127" s="13"/>
      <c r="M127" s="13"/>
      <c r="N127" s="13"/>
      <c r="O127" s="13"/>
      <c r="P127" s="13"/>
      <c r="Q127" s="37"/>
      <c r="R127" s="37"/>
      <c r="S127" s="16"/>
      <c r="BA127" s="13"/>
      <c r="BB127" s="13"/>
    </row>
    <row r="128" spans="1:54" ht="18" customHeight="1">
      <c r="A128" s="21"/>
      <c r="B128" s="23">
        <f t="shared" si="38"/>
        <v>0</v>
      </c>
      <c r="C128" s="23">
        <f t="shared" si="53"/>
        <v>0</v>
      </c>
      <c r="D128" s="21"/>
      <c r="E128" s="59" t="str">
        <f t="shared" si="54"/>
        <v/>
      </c>
      <c r="F128" s="60" t="str">
        <f t="shared" si="55"/>
        <v/>
      </c>
      <c r="G128" s="61" t="str">
        <f t="shared" si="56"/>
        <v/>
      </c>
      <c r="H128" s="61" t="str">
        <f t="shared" si="52"/>
        <v/>
      </c>
      <c r="I128" s="62" t="e">
        <f t="shared" si="57"/>
        <v>#VALUE!</v>
      </c>
      <c r="J128" s="61" t="str">
        <f t="shared" si="58"/>
        <v/>
      </c>
      <c r="K128" s="35">
        <v>44742</v>
      </c>
      <c r="L128" s="13"/>
      <c r="M128" s="13"/>
      <c r="N128" s="13"/>
      <c r="O128" s="13"/>
      <c r="P128" s="13"/>
      <c r="Q128" s="37"/>
      <c r="R128" s="37"/>
      <c r="S128" s="16"/>
      <c r="BA128" s="13"/>
      <c r="BB128" s="13"/>
    </row>
    <row r="129" spans="1:54" ht="18" customHeight="1">
      <c r="A129" s="21"/>
      <c r="B129" s="23">
        <f t="shared" si="38"/>
        <v>0</v>
      </c>
      <c r="C129" s="23">
        <f t="shared" si="53"/>
        <v>0</v>
      </c>
      <c r="D129" s="21"/>
      <c r="E129" s="59" t="str">
        <f t="shared" si="54"/>
        <v/>
      </c>
      <c r="F129" s="60" t="str">
        <f t="shared" si="55"/>
        <v/>
      </c>
      <c r="G129" s="61" t="str">
        <f t="shared" si="56"/>
        <v/>
      </c>
      <c r="H129" s="61" t="str">
        <f t="shared" si="52"/>
        <v/>
      </c>
      <c r="I129" s="62" t="e">
        <f t="shared" si="57"/>
        <v>#VALUE!</v>
      </c>
      <c r="J129" s="61" t="str">
        <f t="shared" si="58"/>
        <v/>
      </c>
      <c r="K129" s="35">
        <v>44773</v>
      </c>
      <c r="L129" s="13"/>
      <c r="M129" s="13"/>
      <c r="N129" s="13"/>
      <c r="O129" s="13"/>
      <c r="P129" s="13"/>
      <c r="Q129" s="37"/>
      <c r="R129" s="37"/>
      <c r="S129" s="16"/>
      <c r="BA129" s="13"/>
      <c r="BB129" s="13"/>
    </row>
    <row r="130" spans="1:54" ht="18" customHeight="1">
      <c r="A130" s="21"/>
      <c r="B130" s="23">
        <f t="shared" si="38"/>
        <v>0</v>
      </c>
      <c r="C130" s="23">
        <f t="shared" si="53"/>
        <v>0</v>
      </c>
      <c r="D130" s="21"/>
      <c r="E130" s="59" t="str">
        <f t="shared" si="54"/>
        <v/>
      </c>
      <c r="F130" s="60" t="str">
        <f t="shared" si="55"/>
        <v/>
      </c>
      <c r="G130" s="61" t="str">
        <f t="shared" si="56"/>
        <v/>
      </c>
      <c r="H130" s="61" t="str">
        <f t="shared" si="52"/>
        <v/>
      </c>
      <c r="I130" s="62" t="e">
        <f t="shared" si="57"/>
        <v>#VALUE!</v>
      </c>
      <c r="J130" s="61" t="str">
        <f t="shared" si="58"/>
        <v/>
      </c>
      <c r="K130" s="35">
        <v>44804</v>
      </c>
      <c r="L130" s="13"/>
      <c r="M130" s="13"/>
      <c r="N130" s="13"/>
      <c r="O130" s="13"/>
      <c r="P130" s="13"/>
      <c r="Q130" s="37"/>
      <c r="R130" s="37"/>
      <c r="S130" s="16"/>
      <c r="BA130" s="13"/>
      <c r="BB130" s="13"/>
    </row>
    <row r="131" spans="1:54" ht="18" customHeight="1">
      <c r="A131" s="21"/>
      <c r="B131" s="23">
        <f t="shared" si="38"/>
        <v>0</v>
      </c>
      <c r="C131" s="23">
        <f t="shared" si="53"/>
        <v>0</v>
      </c>
      <c r="D131" s="21"/>
      <c r="E131" s="59" t="str">
        <f t="shared" si="54"/>
        <v/>
      </c>
      <c r="F131" s="60" t="str">
        <f t="shared" si="55"/>
        <v/>
      </c>
      <c r="G131" s="61" t="str">
        <f t="shared" si="56"/>
        <v/>
      </c>
      <c r="H131" s="61" t="str">
        <f t="shared" si="52"/>
        <v/>
      </c>
      <c r="I131" s="62" t="e">
        <f t="shared" si="57"/>
        <v>#VALUE!</v>
      </c>
      <c r="J131" s="61" t="str">
        <f t="shared" si="58"/>
        <v/>
      </c>
      <c r="K131" s="35">
        <v>44834</v>
      </c>
      <c r="L131" s="13"/>
      <c r="M131" s="13"/>
      <c r="N131" s="13"/>
      <c r="O131" s="13"/>
      <c r="P131" s="13"/>
      <c r="Q131" s="37"/>
      <c r="R131" s="37"/>
      <c r="S131" s="16"/>
      <c r="BA131" s="13"/>
      <c r="BB131" s="13"/>
    </row>
    <row r="132" spans="1:54" ht="18" customHeight="1">
      <c r="A132" s="21"/>
      <c r="B132" s="23">
        <f t="shared" si="38"/>
        <v>0</v>
      </c>
      <c r="C132" s="23">
        <f t="shared" si="53"/>
        <v>0</v>
      </c>
      <c r="D132" s="21"/>
      <c r="E132" s="59" t="str">
        <f t="shared" si="54"/>
        <v/>
      </c>
      <c r="F132" s="60" t="str">
        <f t="shared" si="55"/>
        <v/>
      </c>
      <c r="G132" s="61" t="str">
        <f t="shared" si="56"/>
        <v/>
      </c>
      <c r="H132" s="61" t="str">
        <f t="shared" si="52"/>
        <v/>
      </c>
      <c r="I132" s="62" t="e">
        <f t="shared" si="57"/>
        <v>#VALUE!</v>
      </c>
      <c r="J132" s="61" t="str">
        <f t="shared" si="58"/>
        <v/>
      </c>
      <c r="K132" s="35">
        <v>44865</v>
      </c>
      <c r="L132" s="13"/>
      <c r="M132" s="13"/>
      <c r="N132" s="13"/>
      <c r="O132" s="13"/>
      <c r="P132" s="13"/>
      <c r="Q132" s="37"/>
      <c r="R132" s="37"/>
      <c r="S132" s="16"/>
      <c r="BA132" s="13"/>
      <c r="BB132" s="13"/>
    </row>
    <row r="133" spans="1:54" ht="18" customHeight="1">
      <c r="A133" s="21"/>
      <c r="B133" s="23">
        <f t="shared" si="38"/>
        <v>0</v>
      </c>
      <c r="C133" s="23">
        <f t="shared" si="53"/>
        <v>0</v>
      </c>
      <c r="D133" s="21"/>
      <c r="E133" s="59" t="str">
        <f t="shared" si="54"/>
        <v/>
      </c>
      <c r="F133" s="60" t="str">
        <f t="shared" si="55"/>
        <v/>
      </c>
      <c r="G133" s="61" t="str">
        <f t="shared" si="56"/>
        <v/>
      </c>
      <c r="H133" s="61" t="str">
        <f t="shared" si="52"/>
        <v/>
      </c>
      <c r="I133" s="62" t="e">
        <f t="shared" si="57"/>
        <v>#VALUE!</v>
      </c>
      <c r="J133" s="61" t="str">
        <f t="shared" si="58"/>
        <v/>
      </c>
      <c r="K133" s="35">
        <v>44895</v>
      </c>
      <c r="L133" s="13"/>
      <c r="M133" s="13"/>
      <c r="N133" s="13"/>
      <c r="O133" s="13"/>
      <c r="P133" s="13"/>
      <c r="Q133" s="37"/>
      <c r="R133" s="37"/>
      <c r="S133" s="16"/>
      <c r="BA133" s="13"/>
      <c r="BB133" s="13"/>
    </row>
    <row r="134" spans="1:54" ht="18" customHeight="1">
      <c r="A134" s="21"/>
      <c r="B134" s="23">
        <f t="shared" si="38"/>
        <v>0</v>
      </c>
      <c r="C134" s="23">
        <f t="shared" si="53"/>
        <v>0</v>
      </c>
      <c r="D134" s="21"/>
      <c r="E134" s="59" t="str">
        <f t="shared" si="54"/>
        <v/>
      </c>
      <c r="F134" s="60" t="str">
        <f t="shared" si="55"/>
        <v/>
      </c>
      <c r="G134" s="61" t="str">
        <f t="shared" si="56"/>
        <v/>
      </c>
      <c r="H134" s="61" t="str">
        <f t="shared" si="52"/>
        <v/>
      </c>
      <c r="I134" s="62" t="e">
        <f t="shared" si="57"/>
        <v>#VALUE!</v>
      </c>
      <c r="J134" s="61" t="str">
        <f t="shared" si="58"/>
        <v/>
      </c>
      <c r="K134" s="35">
        <v>44926</v>
      </c>
      <c r="L134" s="13"/>
      <c r="M134" s="13"/>
      <c r="N134" s="13"/>
      <c r="O134" s="13"/>
      <c r="P134" s="13"/>
      <c r="Q134" s="37"/>
      <c r="R134" s="37"/>
      <c r="S134" s="16"/>
      <c r="BA134" s="13"/>
      <c r="BB134" s="13"/>
    </row>
    <row r="135" spans="1:54" ht="18" customHeight="1">
      <c r="A135" s="21"/>
      <c r="B135" s="23">
        <f t="shared" si="38"/>
        <v>0</v>
      </c>
      <c r="C135" s="23">
        <f t="shared" si="53"/>
        <v>0</v>
      </c>
      <c r="D135" s="21"/>
      <c r="E135" s="59" t="str">
        <f t="shared" si="54"/>
        <v/>
      </c>
      <c r="F135" s="60" t="str">
        <f t="shared" si="55"/>
        <v/>
      </c>
      <c r="G135" s="61" t="str">
        <f t="shared" si="56"/>
        <v/>
      </c>
      <c r="H135" s="61" t="str">
        <f t="shared" si="52"/>
        <v/>
      </c>
      <c r="I135" s="62" t="e">
        <f t="shared" si="57"/>
        <v>#VALUE!</v>
      </c>
      <c r="J135" s="61" t="str">
        <f t="shared" si="58"/>
        <v/>
      </c>
      <c r="K135" s="35">
        <v>44957</v>
      </c>
      <c r="L135" s="13"/>
      <c r="M135" s="13"/>
      <c r="N135" s="13"/>
      <c r="O135" s="13"/>
      <c r="P135" s="13"/>
      <c r="Q135" s="37"/>
      <c r="R135" s="37"/>
      <c r="S135" s="16"/>
      <c r="BA135" s="13"/>
      <c r="BB135" s="13"/>
    </row>
    <row r="136" spans="1:54" ht="18" customHeight="1">
      <c r="A136" s="21"/>
      <c r="B136" s="23">
        <f t="shared" si="38"/>
        <v>0</v>
      </c>
      <c r="C136" s="23">
        <f t="shared" si="53"/>
        <v>0</v>
      </c>
      <c r="D136" s="21"/>
      <c r="E136" s="59" t="str">
        <f t="shared" si="54"/>
        <v/>
      </c>
      <c r="F136" s="60" t="str">
        <f t="shared" si="55"/>
        <v/>
      </c>
      <c r="G136" s="61" t="str">
        <f t="shared" si="56"/>
        <v/>
      </c>
      <c r="H136" s="61" t="str">
        <f t="shared" si="52"/>
        <v/>
      </c>
      <c r="I136" s="62" t="e">
        <f t="shared" si="57"/>
        <v>#VALUE!</v>
      </c>
      <c r="J136" s="61" t="str">
        <f t="shared" si="58"/>
        <v/>
      </c>
      <c r="K136" s="35">
        <v>44985</v>
      </c>
      <c r="L136" s="13"/>
      <c r="M136" s="13"/>
      <c r="N136" s="13"/>
      <c r="O136" s="13"/>
      <c r="P136" s="13"/>
      <c r="Q136" s="37"/>
      <c r="R136" s="37"/>
      <c r="S136" s="16"/>
      <c r="BA136" s="13"/>
      <c r="BB136" s="13"/>
    </row>
    <row r="137" spans="1:54" ht="18" customHeight="1">
      <c r="A137" s="21"/>
      <c r="B137" s="23">
        <f t="shared" si="38"/>
        <v>0</v>
      </c>
      <c r="C137" s="23">
        <f t="shared" si="53"/>
        <v>0</v>
      </c>
      <c r="D137" s="21"/>
      <c r="E137" s="59" t="str">
        <f t="shared" si="54"/>
        <v/>
      </c>
      <c r="F137" s="60" t="str">
        <f t="shared" si="55"/>
        <v/>
      </c>
      <c r="G137" s="61" t="str">
        <f t="shared" si="56"/>
        <v/>
      </c>
      <c r="H137" s="61" t="str">
        <f t="shared" si="52"/>
        <v/>
      </c>
      <c r="I137" s="62" t="e">
        <f t="shared" si="57"/>
        <v>#VALUE!</v>
      </c>
      <c r="J137" s="61" t="str">
        <f t="shared" si="58"/>
        <v/>
      </c>
      <c r="K137" s="35">
        <v>45016</v>
      </c>
      <c r="L137" s="13"/>
      <c r="M137" s="13"/>
      <c r="N137" s="13"/>
      <c r="O137" s="13"/>
      <c r="P137" s="13"/>
      <c r="Q137" s="37"/>
      <c r="R137" s="37"/>
      <c r="S137" s="16"/>
      <c r="BA137" s="13"/>
      <c r="BB137" s="13"/>
    </row>
    <row r="138" spans="1:54" ht="18" customHeight="1">
      <c r="A138" s="21"/>
      <c r="B138" s="23">
        <f t="shared" si="38"/>
        <v>0</v>
      </c>
      <c r="C138" s="23">
        <f t="shared" si="53"/>
        <v>0</v>
      </c>
      <c r="D138" s="21"/>
      <c r="E138" s="59" t="str">
        <f t="shared" si="54"/>
        <v/>
      </c>
      <c r="F138" s="60" t="str">
        <f t="shared" si="55"/>
        <v/>
      </c>
      <c r="G138" s="61" t="str">
        <f t="shared" si="56"/>
        <v/>
      </c>
      <c r="H138" s="61" t="str">
        <f t="shared" si="52"/>
        <v/>
      </c>
      <c r="I138" s="62" t="e">
        <f t="shared" si="57"/>
        <v>#VALUE!</v>
      </c>
      <c r="J138" s="61" t="str">
        <f t="shared" si="58"/>
        <v/>
      </c>
      <c r="K138" s="35">
        <v>45046</v>
      </c>
      <c r="L138" s="13"/>
      <c r="M138" s="13"/>
      <c r="N138" s="13"/>
      <c r="O138" s="13"/>
      <c r="P138" s="13"/>
      <c r="Q138" s="37"/>
      <c r="R138" s="37"/>
      <c r="S138" s="16"/>
      <c r="BA138" s="13"/>
      <c r="BB138" s="13"/>
    </row>
    <row r="139" spans="1:54" ht="18" customHeight="1">
      <c r="A139" s="21"/>
      <c r="B139" s="23">
        <f t="shared" si="38"/>
        <v>0</v>
      </c>
      <c r="C139" s="23">
        <f t="shared" si="53"/>
        <v>0</v>
      </c>
      <c r="D139" s="21"/>
      <c r="E139" s="59" t="str">
        <f t="shared" si="54"/>
        <v/>
      </c>
      <c r="F139" s="60" t="str">
        <f t="shared" si="55"/>
        <v/>
      </c>
      <c r="G139" s="61" t="str">
        <f t="shared" si="56"/>
        <v/>
      </c>
      <c r="H139" s="61" t="str">
        <f t="shared" ref="H139:H170" si="59">IF(C139=0,"",J138*$J$241)</f>
        <v/>
      </c>
      <c r="I139" s="62" t="e">
        <f t="shared" si="57"/>
        <v>#VALUE!</v>
      </c>
      <c r="J139" s="61" t="str">
        <f t="shared" si="58"/>
        <v/>
      </c>
      <c r="K139" s="35">
        <v>45077</v>
      </c>
      <c r="L139" s="13"/>
      <c r="M139" s="13"/>
      <c r="N139" s="13"/>
      <c r="O139" s="13"/>
      <c r="P139" s="13"/>
      <c r="Q139" s="37"/>
      <c r="R139" s="37"/>
      <c r="S139" s="16"/>
      <c r="BA139" s="13"/>
      <c r="BB139" s="13"/>
    </row>
    <row r="140" spans="1:54" ht="18" customHeight="1">
      <c r="A140" s="21"/>
      <c r="B140" s="23">
        <f t="shared" si="38"/>
        <v>0</v>
      </c>
      <c r="C140" s="23">
        <f t="shared" si="53"/>
        <v>0</v>
      </c>
      <c r="D140" s="21"/>
      <c r="E140" s="59" t="str">
        <f t="shared" si="54"/>
        <v/>
      </c>
      <c r="F140" s="60" t="str">
        <f t="shared" si="55"/>
        <v/>
      </c>
      <c r="G140" s="61" t="str">
        <f t="shared" si="56"/>
        <v/>
      </c>
      <c r="H140" s="61" t="str">
        <f t="shared" si="59"/>
        <v/>
      </c>
      <c r="I140" s="62" t="e">
        <f t="shared" si="57"/>
        <v>#VALUE!</v>
      </c>
      <c r="J140" s="61" t="str">
        <f t="shared" si="58"/>
        <v/>
      </c>
      <c r="K140" s="35">
        <v>45107</v>
      </c>
      <c r="L140" s="13"/>
      <c r="M140" s="13"/>
      <c r="N140" s="13"/>
      <c r="O140" s="13"/>
      <c r="P140" s="13"/>
      <c r="Q140" s="37"/>
      <c r="R140" s="37"/>
      <c r="S140" s="16"/>
      <c r="BA140" s="13"/>
      <c r="BB140" s="13"/>
    </row>
    <row r="141" spans="1:54" ht="18" customHeight="1">
      <c r="A141" s="21"/>
      <c r="B141" s="23">
        <f t="shared" si="38"/>
        <v>0</v>
      </c>
      <c r="C141" s="23">
        <f t="shared" si="53"/>
        <v>0</v>
      </c>
      <c r="D141" s="21"/>
      <c r="E141" s="59" t="str">
        <f t="shared" si="54"/>
        <v/>
      </c>
      <c r="F141" s="60" t="str">
        <f t="shared" si="55"/>
        <v/>
      </c>
      <c r="G141" s="61" t="str">
        <f t="shared" si="56"/>
        <v/>
      </c>
      <c r="H141" s="61" t="str">
        <f t="shared" si="59"/>
        <v/>
      </c>
      <c r="I141" s="62" t="e">
        <f t="shared" si="57"/>
        <v>#VALUE!</v>
      </c>
      <c r="J141" s="61" t="str">
        <f t="shared" si="58"/>
        <v/>
      </c>
      <c r="K141" s="35">
        <v>45138</v>
      </c>
      <c r="L141" s="13"/>
      <c r="M141" s="13"/>
      <c r="N141" s="13"/>
      <c r="O141" s="13"/>
      <c r="P141" s="13"/>
      <c r="Q141" s="37"/>
      <c r="R141" s="37"/>
      <c r="S141" s="16"/>
      <c r="BA141" s="13"/>
      <c r="BB141" s="13"/>
    </row>
    <row r="142" spans="1:54" ht="18" customHeight="1">
      <c r="A142" s="21"/>
      <c r="B142" s="23">
        <f t="shared" si="38"/>
        <v>0</v>
      </c>
      <c r="C142" s="23">
        <f t="shared" si="53"/>
        <v>0</v>
      </c>
      <c r="D142" s="21"/>
      <c r="E142" s="59" t="str">
        <f t="shared" si="54"/>
        <v/>
      </c>
      <c r="F142" s="60" t="str">
        <f t="shared" si="55"/>
        <v/>
      </c>
      <c r="G142" s="61" t="str">
        <f t="shared" si="56"/>
        <v/>
      </c>
      <c r="H142" s="61" t="str">
        <f t="shared" si="59"/>
        <v/>
      </c>
      <c r="I142" s="62" t="e">
        <f t="shared" si="57"/>
        <v>#VALUE!</v>
      </c>
      <c r="J142" s="61" t="str">
        <f t="shared" si="58"/>
        <v/>
      </c>
      <c r="K142" s="35">
        <v>45169</v>
      </c>
      <c r="L142" s="13"/>
      <c r="M142" s="13"/>
      <c r="N142" s="13"/>
      <c r="O142" s="13"/>
      <c r="P142" s="13"/>
      <c r="Q142" s="37"/>
      <c r="R142" s="37"/>
      <c r="S142" s="16"/>
      <c r="BA142" s="13"/>
      <c r="BB142" s="13"/>
    </row>
    <row r="143" spans="1:54" ht="18" customHeight="1">
      <c r="A143" s="21"/>
      <c r="B143" s="23">
        <f t="shared" si="38"/>
        <v>0</v>
      </c>
      <c r="C143" s="23">
        <f t="shared" si="53"/>
        <v>0</v>
      </c>
      <c r="D143" s="21"/>
      <c r="E143" s="59" t="str">
        <f t="shared" si="54"/>
        <v/>
      </c>
      <c r="F143" s="60" t="str">
        <f t="shared" si="55"/>
        <v/>
      </c>
      <c r="G143" s="61" t="str">
        <f t="shared" si="56"/>
        <v/>
      </c>
      <c r="H143" s="61" t="str">
        <f t="shared" si="59"/>
        <v/>
      </c>
      <c r="I143" s="62" t="e">
        <f t="shared" si="57"/>
        <v>#VALUE!</v>
      </c>
      <c r="J143" s="61" t="str">
        <f t="shared" si="58"/>
        <v/>
      </c>
      <c r="K143" s="35">
        <v>45199</v>
      </c>
      <c r="L143" s="13"/>
      <c r="M143" s="13"/>
      <c r="N143" s="13"/>
      <c r="O143" s="13"/>
      <c r="P143" s="13"/>
      <c r="Q143" s="37"/>
      <c r="R143" s="37"/>
      <c r="S143" s="16"/>
      <c r="BA143" s="13"/>
      <c r="BB143" s="13"/>
    </row>
    <row r="144" spans="1:54" ht="18" customHeight="1">
      <c r="A144" s="21"/>
      <c r="B144" s="23">
        <f t="shared" si="38"/>
        <v>0</v>
      </c>
      <c r="C144" s="23">
        <f t="shared" si="53"/>
        <v>0</v>
      </c>
      <c r="D144" s="21"/>
      <c r="E144" s="59" t="str">
        <f t="shared" si="54"/>
        <v/>
      </c>
      <c r="F144" s="60" t="str">
        <f t="shared" si="55"/>
        <v/>
      </c>
      <c r="G144" s="61" t="str">
        <f t="shared" si="56"/>
        <v/>
      </c>
      <c r="H144" s="61" t="str">
        <f t="shared" si="59"/>
        <v/>
      </c>
      <c r="I144" s="62" t="e">
        <f t="shared" si="57"/>
        <v>#VALUE!</v>
      </c>
      <c r="J144" s="61" t="str">
        <f t="shared" si="58"/>
        <v/>
      </c>
      <c r="K144" s="35">
        <v>45230</v>
      </c>
      <c r="L144" s="13"/>
      <c r="M144" s="13"/>
      <c r="N144" s="13"/>
      <c r="O144" s="13"/>
      <c r="P144" s="13"/>
      <c r="Q144" s="37"/>
      <c r="R144" s="37"/>
      <c r="S144" s="16"/>
      <c r="BA144" s="13"/>
      <c r="BB144" s="13"/>
    </row>
    <row r="145" spans="1:54" ht="18" customHeight="1">
      <c r="A145" s="21"/>
      <c r="B145" s="23">
        <f t="shared" si="38"/>
        <v>0</v>
      </c>
      <c r="C145" s="23">
        <f t="shared" si="53"/>
        <v>0</v>
      </c>
      <c r="D145" s="21"/>
      <c r="E145" s="59" t="str">
        <f t="shared" si="54"/>
        <v/>
      </c>
      <c r="F145" s="60" t="str">
        <f t="shared" si="55"/>
        <v/>
      </c>
      <c r="G145" s="61" t="str">
        <f t="shared" si="56"/>
        <v/>
      </c>
      <c r="H145" s="61" t="str">
        <f t="shared" si="59"/>
        <v/>
      </c>
      <c r="I145" s="62" t="e">
        <f t="shared" si="57"/>
        <v>#VALUE!</v>
      </c>
      <c r="J145" s="61" t="str">
        <f t="shared" si="58"/>
        <v/>
      </c>
      <c r="K145" s="35">
        <v>45260</v>
      </c>
      <c r="L145" s="13"/>
      <c r="M145" s="13"/>
      <c r="N145" s="13"/>
      <c r="O145" s="13"/>
      <c r="P145" s="13"/>
      <c r="Q145" s="37"/>
      <c r="R145" s="37"/>
      <c r="S145" s="16"/>
      <c r="BA145" s="13"/>
      <c r="BB145" s="13"/>
    </row>
    <row r="146" spans="1:54" ht="18" customHeight="1">
      <c r="A146" s="21"/>
      <c r="B146" s="67">
        <f t="shared" si="38"/>
        <v>0</v>
      </c>
      <c r="C146" s="67">
        <f t="shared" si="53"/>
        <v>0</v>
      </c>
      <c r="D146" s="21"/>
      <c r="E146" s="68" t="str">
        <f t="shared" si="54"/>
        <v/>
      </c>
      <c r="F146" s="69" t="str">
        <f t="shared" si="55"/>
        <v/>
      </c>
      <c r="G146" s="70" t="str">
        <f t="shared" si="56"/>
        <v/>
      </c>
      <c r="H146" s="70" t="str">
        <f t="shared" si="59"/>
        <v/>
      </c>
      <c r="I146" s="71" t="e">
        <f t="shared" si="57"/>
        <v>#VALUE!</v>
      </c>
      <c r="J146" s="70" t="str">
        <f t="shared" si="58"/>
        <v/>
      </c>
      <c r="K146" s="35">
        <v>45291</v>
      </c>
      <c r="L146" s="13"/>
      <c r="M146" s="13"/>
      <c r="N146" s="13"/>
      <c r="O146" s="13"/>
      <c r="P146" s="13"/>
      <c r="Q146" s="72"/>
      <c r="R146" s="72"/>
      <c r="S146" s="16"/>
      <c r="BA146" s="13"/>
      <c r="BB146" s="13"/>
    </row>
    <row r="147" spans="1:54" s="80" customFormat="1" ht="18" customHeight="1">
      <c r="A147" s="21"/>
      <c r="B147" s="67">
        <f t="shared" si="38"/>
        <v>0</v>
      </c>
      <c r="C147" s="67">
        <f t="shared" ref="C147:C190" si="60">IF(B146&gt;0,C146+1,0)</f>
        <v>0</v>
      </c>
      <c r="D147" s="21"/>
      <c r="E147" s="68" t="str">
        <f t="shared" ref="E147:E190" si="61">IF(C147=0,"",C147)</f>
        <v/>
      </c>
      <c r="F147" s="69" t="str">
        <f t="shared" ref="F147:F190" si="62">IF(C147=0,"",EOMONTH(F146,$M$14))</f>
        <v/>
      </c>
      <c r="G147" s="70" t="str">
        <f t="shared" ref="G147:G190" si="63">IF(AND(C147&lt;=$J$7,C147&gt;0),0,IF(C147=0,"",$M$16))</f>
        <v/>
      </c>
      <c r="H147" s="70" t="str">
        <f t="shared" si="59"/>
        <v/>
      </c>
      <c r="I147" s="71" t="e">
        <f t="shared" ref="I147:I190" si="64">G147+H147</f>
        <v>#VALUE!</v>
      </c>
      <c r="J147" s="70" t="str">
        <f t="shared" ref="J147:J190" si="65">IF(AND(C147&lt;$J$7,C147&gt;0),$J$10,IF(C147&gt;0,$J$10-(C147-$J$7)*$M$16,""))</f>
        <v/>
      </c>
      <c r="K147" s="35">
        <v>45322</v>
      </c>
      <c r="L147" s="13"/>
      <c r="M147" s="13"/>
      <c r="N147" s="13"/>
      <c r="O147" s="13"/>
      <c r="P147" s="13"/>
      <c r="Q147" s="72"/>
      <c r="R147" s="72"/>
      <c r="S147" s="16"/>
      <c r="BA147" s="74"/>
      <c r="BB147" s="74"/>
    </row>
    <row r="148" spans="1:54" s="80" customFormat="1" ht="18" customHeight="1">
      <c r="A148" s="21"/>
      <c r="B148" s="67">
        <f t="shared" si="38"/>
        <v>0</v>
      </c>
      <c r="C148" s="67">
        <f t="shared" si="60"/>
        <v>0</v>
      </c>
      <c r="D148" s="21"/>
      <c r="E148" s="68" t="str">
        <f t="shared" si="61"/>
        <v/>
      </c>
      <c r="F148" s="69" t="str">
        <f t="shared" si="62"/>
        <v/>
      </c>
      <c r="G148" s="70" t="str">
        <f t="shared" si="63"/>
        <v/>
      </c>
      <c r="H148" s="70" t="str">
        <f t="shared" si="59"/>
        <v/>
      </c>
      <c r="I148" s="71" t="e">
        <f t="shared" si="64"/>
        <v>#VALUE!</v>
      </c>
      <c r="J148" s="70" t="str">
        <f t="shared" si="65"/>
        <v/>
      </c>
      <c r="K148" s="35">
        <v>45351</v>
      </c>
      <c r="L148" s="13"/>
      <c r="M148" s="13"/>
      <c r="N148" s="13"/>
      <c r="O148" s="13"/>
      <c r="P148" s="13"/>
      <c r="Q148" s="72"/>
      <c r="R148" s="72"/>
      <c r="S148" s="16"/>
      <c r="BA148" s="74"/>
      <c r="BB148" s="74"/>
    </row>
    <row r="149" spans="1:54" s="80" customFormat="1" ht="18" customHeight="1">
      <c r="A149" s="21"/>
      <c r="B149" s="67">
        <f t="shared" si="38"/>
        <v>0</v>
      </c>
      <c r="C149" s="67">
        <f t="shared" si="60"/>
        <v>0</v>
      </c>
      <c r="D149" s="21"/>
      <c r="E149" s="68" t="str">
        <f t="shared" si="61"/>
        <v/>
      </c>
      <c r="F149" s="69" t="str">
        <f t="shared" si="62"/>
        <v/>
      </c>
      <c r="G149" s="70" t="str">
        <f t="shared" si="63"/>
        <v/>
      </c>
      <c r="H149" s="70" t="str">
        <f t="shared" si="59"/>
        <v/>
      </c>
      <c r="I149" s="71" t="e">
        <f t="shared" si="64"/>
        <v>#VALUE!</v>
      </c>
      <c r="J149" s="70" t="str">
        <f t="shared" si="65"/>
        <v/>
      </c>
      <c r="K149" s="35">
        <v>45382</v>
      </c>
      <c r="L149" s="13"/>
      <c r="M149" s="13"/>
      <c r="N149" s="13"/>
      <c r="O149" s="13"/>
      <c r="P149" s="13"/>
      <c r="Q149" s="72"/>
      <c r="R149" s="72"/>
      <c r="S149" s="16"/>
      <c r="BA149" s="74"/>
      <c r="BB149" s="74"/>
    </row>
    <row r="150" spans="1:54" s="80" customFormat="1" ht="18" customHeight="1">
      <c r="A150" s="21"/>
      <c r="B150" s="67">
        <f t="shared" si="38"/>
        <v>0</v>
      </c>
      <c r="C150" s="67">
        <f t="shared" si="60"/>
        <v>0</v>
      </c>
      <c r="D150" s="21"/>
      <c r="E150" s="68" t="str">
        <f t="shared" si="61"/>
        <v/>
      </c>
      <c r="F150" s="69" t="str">
        <f t="shared" si="62"/>
        <v/>
      </c>
      <c r="G150" s="70" t="str">
        <f t="shared" si="63"/>
        <v/>
      </c>
      <c r="H150" s="70" t="str">
        <f t="shared" si="59"/>
        <v/>
      </c>
      <c r="I150" s="71" t="e">
        <f t="shared" si="64"/>
        <v>#VALUE!</v>
      </c>
      <c r="J150" s="70" t="str">
        <f t="shared" si="65"/>
        <v/>
      </c>
      <c r="K150" s="35">
        <v>45412</v>
      </c>
      <c r="L150" s="13"/>
      <c r="M150" s="13"/>
      <c r="N150" s="13"/>
      <c r="O150" s="13"/>
      <c r="P150" s="13"/>
      <c r="Q150" s="72"/>
      <c r="R150" s="72"/>
      <c r="S150" s="16"/>
      <c r="BA150" s="74"/>
      <c r="BB150" s="74"/>
    </row>
    <row r="151" spans="1:54" s="80" customFormat="1" ht="18" customHeight="1">
      <c r="A151" s="21"/>
      <c r="B151" s="67">
        <f t="shared" si="38"/>
        <v>0</v>
      </c>
      <c r="C151" s="67">
        <f t="shared" si="60"/>
        <v>0</v>
      </c>
      <c r="D151" s="21"/>
      <c r="E151" s="68" t="str">
        <f t="shared" si="61"/>
        <v/>
      </c>
      <c r="F151" s="69" t="str">
        <f t="shared" si="62"/>
        <v/>
      </c>
      <c r="G151" s="70" t="str">
        <f t="shared" si="63"/>
        <v/>
      </c>
      <c r="H151" s="70" t="str">
        <f t="shared" si="59"/>
        <v/>
      </c>
      <c r="I151" s="71" t="e">
        <f t="shared" si="64"/>
        <v>#VALUE!</v>
      </c>
      <c r="J151" s="70" t="str">
        <f t="shared" si="65"/>
        <v/>
      </c>
      <c r="K151" s="35">
        <v>45443</v>
      </c>
      <c r="L151" s="13"/>
      <c r="M151" s="13"/>
      <c r="N151" s="13"/>
      <c r="O151" s="13"/>
      <c r="P151" s="13"/>
      <c r="Q151" s="72"/>
      <c r="R151" s="72"/>
      <c r="S151" s="16"/>
      <c r="BA151" s="74"/>
      <c r="BB151" s="74"/>
    </row>
    <row r="152" spans="1:54" s="80" customFormat="1" ht="18" customHeight="1">
      <c r="A152" s="21"/>
      <c r="B152" s="67">
        <f t="shared" si="38"/>
        <v>0</v>
      </c>
      <c r="C152" s="67">
        <f t="shared" si="60"/>
        <v>0</v>
      </c>
      <c r="D152" s="21"/>
      <c r="E152" s="68" t="str">
        <f t="shared" si="61"/>
        <v/>
      </c>
      <c r="F152" s="69" t="str">
        <f t="shared" si="62"/>
        <v/>
      </c>
      <c r="G152" s="70" t="str">
        <f t="shared" si="63"/>
        <v/>
      </c>
      <c r="H152" s="70" t="str">
        <f t="shared" si="59"/>
        <v/>
      </c>
      <c r="I152" s="71" t="e">
        <f t="shared" si="64"/>
        <v>#VALUE!</v>
      </c>
      <c r="J152" s="70" t="str">
        <f t="shared" si="65"/>
        <v/>
      </c>
      <c r="K152" s="35">
        <v>45473</v>
      </c>
      <c r="L152" s="13"/>
      <c r="M152" s="13"/>
      <c r="N152" s="13"/>
      <c r="O152" s="13"/>
      <c r="P152" s="13"/>
      <c r="Q152" s="72"/>
      <c r="R152" s="72"/>
      <c r="S152" s="16"/>
      <c r="BA152" s="74"/>
      <c r="BB152" s="74"/>
    </row>
    <row r="153" spans="1:54" s="80" customFormat="1" ht="18" customHeight="1">
      <c r="A153" s="21"/>
      <c r="B153" s="67">
        <f t="shared" si="38"/>
        <v>0</v>
      </c>
      <c r="C153" s="67">
        <f t="shared" si="60"/>
        <v>0</v>
      </c>
      <c r="D153" s="21"/>
      <c r="E153" s="68" t="str">
        <f t="shared" si="61"/>
        <v/>
      </c>
      <c r="F153" s="69" t="str">
        <f t="shared" si="62"/>
        <v/>
      </c>
      <c r="G153" s="70" t="str">
        <f t="shared" si="63"/>
        <v/>
      </c>
      <c r="H153" s="70" t="str">
        <f t="shared" si="59"/>
        <v/>
      </c>
      <c r="I153" s="71" t="e">
        <f t="shared" si="64"/>
        <v>#VALUE!</v>
      </c>
      <c r="J153" s="70" t="str">
        <f t="shared" si="65"/>
        <v/>
      </c>
      <c r="K153" s="35">
        <v>45504</v>
      </c>
      <c r="L153" s="13"/>
      <c r="M153" s="13"/>
      <c r="N153" s="13"/>
      <c r="O153" s="13"/>
      <c r="P153" s="13"/>
      <c r="Q153" s="72"/>
      <c r="R153" s="72"/>
      <c r="S153" s="16"/>
      <c r="BA153" s="74"/>
      <c r="BB153" s="74"/>
    </row>
    <row r="154" spans="1:54" s="80" customFormat="1" ht="18" customHeight="1">
      <c r="A154" s="21"/>
      <c r="B154" s="67">
        <f t="shared" si="38"/>
        <v>0</v>
      </c>
      <c r="C154" s="67">
        <f t="shared" si="60"/>
        <v>0</v>
      </c>
      <c r="D154" s="21"/>
      <c r="E154" s="68" t="str">
        <f t="shared" si="61"/>
        <v/>
      </c>
      <c r="F154" s="69" t="str">
        <f t="shared" si="62"/>
        <v/>
      </c>
      <c r="G154" s="70" t="str">
        <f t="shared" si="63"/>
        <v/>
      </c>
      <c r="H154" s="70" t="str">
        <f t="shared" si="59"/>
        <v/>
      </c>
      <c r="I154" s="71" t="e">
        <f t="shared" si="64"/>
        <v>#VALUE!</v>
      </c>
      <c r="J154" s="70" t="str">
        <f t="shared" si="65"/>
        <v/>
      </c>
      <c r="K154" s="35">
        <v>45535</v>
      </c>
      <c r="L154" s="13"/>
      <c r="M154" s="13"/>
      <c r="N154" s="13"/>
      <c r="O154" s="13"/>
      <c r="P154" s="13"/>
      <c r="Q154" s="72"/>
      <c r="R154" s="72"/>
      <c r="S154" s="16"/>
      <c r="BA154" s="74"/>
      <c r="BB154" s="74"/>
    </row>
    <row r="155" spans="1:54" s="80" customFormat="1" ht="18" customHeight="1">
      <c r="A155" s="21"/>
      <c r="B155" s="67">
        <f t="shared" si="38"/>
        <v>0</v>
      </c>
      <c r="C155" s="67">
        <f t="shared" si="60"/>
        <v>0</v>
      </c>
      <c r="D155" s="21"/>
      <c r="E155" s="68" t="str">
        <f t="shared" si="61"/>
        <v/>
      </c>
      <c r="F155" s="69" t="str">
        <f t="shared" si="62"/>
        <v/>
      </c>
      <c r="G155" s="70" t="str">
        <f t="shared" si="63"/>
        <v/>
      </c>
      <c r="H155" s="70" t="str">
        <f t="shared" si="59"/>
        <v/>
      </c>
      <c r="I155" s="71" t="e">
        <f t="shared" si="64"/>
        <v>#VALUE!</v>
      </c>
      <c r="J155" s="70" t="str">
        <f t="shared" si="65"/>
        <v/>
      </c>
      <c r="K155" s="35">
        <v>45565</v>
      </c>
      <c r="L155" s="13"/>
      <c r="M155" s="13"/>
      <c r="N155" s="13"/>
      <c r="O155" s="13"/>
      <c r="P155" s="13"/>
      <c r="Q155" s="72"/>
      <c r="R155" s="72"/>
      <c r="S155" s="16"/>
      <c r="BA155" s="74"/>
      <c r="BB155" s="74"/>
    </row>
    <row r="156" spans="1:54" s="80" customFormat="1" ht="18" customHeight="1">
      <c r="A156" s="21"/>
      <c r="B156" s="67">
        <f t="shared" si="38"/>
        <v>0</v>
      </c>
      <c r="C156" s="67">
        <f t="shared" si="60"/>
        <v>0</v>
      </c>
      <c r="D156" s="21"/>
      <c r="E156" s="68" t="str">
        <f t="shared" si="61"/>
        <v/>
      </c>
      <c r="F156" s="69" t="str">
        <f t="shared" si="62"/>
        <v/>
      </c>
      <c r="G156" s="70" t="str">
        <f t="shared" si="63"/>
        <v/>
      </c>
      <c r="H156" s="70" t="str">
        <f t="shared" si="59"/>
        <v/>
      </c>
      <c r="I156" s="71" t="e">
        <f t="shared" si="64"/>
        <v>#VALUE!</v>
      </c>
      <c r="J156" s="70" t="str">
        <f t="shared" si="65"/>
        <v/>
      </c>
      <c r="K156" s="35">
        <v>45596</v>
      </c>
      <c r="L156" s="13"/>
      <c r="M156" s="13"/>
      <c r="N156" s="13"/>
      <c r="O156" s="13"/>
      <c r="P156" s="13"/>
      <c r="Q156" s="72"/>
      <c r="R156" s="72"/>
      <c r="S156" s="16"/>
      <c r="BA156" s="74"/>
      <c r="BB156" s="74"/>
    </row>
    <row r="157" spans="1:54" s="80" customFormat="1" ht="18" customHeight="1">
      <c r="A157" s="21"/>
      <c r="B157" s="67">
        <f t="shared" si="38"/>
        <v>0</v>
      </c>
      <c r="C157" s="67">
        <f t="shared" si="60"/>
        <v>0</v>
      </c>
      <c r="D157" s="21"/>
      <c r="E157" s="68" t="str">
        <f t="shared" si="61"/>
        <v/>
      </c>
      <c r="F157" s="69" t="str">
        <f t="shared" si="62"/>
        <v/>
      </c>
      <c r="G157" s="70" t="str">
        <f t="shared" si="63"/>
        <v/>
      </c>
      <c r="H157" s="70" t="str">
        <f t="shared" si="59"/>
        <v/>
      </c>
      <c r="I157" s="71" t="e">
        <f t="shared" si="64"/>
        <v>#VALUE!</v>
      </c>
      <c r="J157" s="70" t="str">
        <f t="shared" si="65"/>
        <v/>
      </c>
      <c r="K157" s="35">
        <v>45626</v>
      </c>
      <c r="L157" s="13"/>
      <c r="M157" s="13"/>
      <c r="N157" s="13"/>
      <c r="O157" s="13"/>
      <c r="P157" s="13"/>
      <c r="Q157" s="72"/>
      <c r="R157" s="72"/>
      <c r="S157" s="16"/>
      <c r="BA157" s="74"/>
      <c r="BB157" s="74"/>
    </row>
    <row r="158" spans="1:54" s="80" customFormat="1" ht="18" customHeight="1">
      <c r="A158" s="21"/>
      <c r="B158" s="67">
        <f t="shared" si="38"/>
        <v>0</v>
      </c>
      <c r="C158" s="67">
        <f t="shared" si="60"/>
        <v>0</v>
      </c>
      <c r="D158" s="21"/>
      <c r="E158" s="68" t="str">
        <f t="shared" si="61"/>
        <v/>
      </c>
      <c r="F158" s="69" t="str">
        <f t="shared" si="62"/>
        <v/>
      </c>
      <c r="G158" s="70" t="str">
        <f t="shared" si="63"/>
        <v/>
      </c>
      <c r="H158" s="70" t="str">
        <f t="shared" si="59"/>
        <v/>
      </c>
      <c r="I158" s="71" t="e">
        <f t="shared" si="64"/>
        <v>#VALUE!</v>
      </c>
      <c r="J158" s="70" t="str">
        <f t="shared" si="65"/>
        <v/>
      </c>
      <c r="K158" s="35">
        <v>45657</v>
      </c>
      <c r="L158" s="13"/>
      <c r="M158" s="13"/>
      <c r="N158" s="13"/>
      <c r="O158" s="13"/>
      <c r="P158" s="13"/>
      <c r="Q158" s="72"/>
      <c r="R158" s="72"/>
      <c r="S158" s="16"/>
      <c r="BA158" s="74"/>
      <c r="BB158" s="74"/>
    </row>
    <row r="159" spans="1:54" s="80" customFormat="1" ht="18" customHeight="1">
      <c r="A159" s="21"/>
      <c r="B159" s="67">
        <f t="shared" si="38"/>
        <v>0</v>
      </c>
      <c r="C159" s="67">
        <f t="shared" si="60"/>
        <v>0</v>
      </c>
      <c r="D159" s="21"/>
      <c r="E159" s="68" t="str">
        <f t="shared" si="61"/>
        <v/>
      </c>
      <c r="F159" s="69" t="str">
        <f t="shared" si="62"/>
        <v/>
      </c>
      <c r="G159" s="70" t="str">
        <f t="shared" si="63"/>
        <v/>
      </c>
      <c r="H159" s="70" t="str">
        <f t="shared" si="59"/>
        <v/>
      </c>
      <c r="I159" s="71" t="e">
        <f t="shared" si="64"/>
        <v>#VALUE!</v>
      </c>
      <c r="J159" s="70" t="str">
        <f t="shared" si="65"/>
        <v/>
      </c>
      <c r="K159" s="35">
        <v>45688</v>
      </c>
      <c r="L159" s="13"/>
      <c r="M159" s="13"/>
      <c r="N159" s="13"/>
      <c r="O159" s="13"/>
      <c r="P159" s="13"/>
      <c r="Q159" s="72"/>
      <c r="R159" s="72"/>
      <c r="S159" s="16"/>
      <c r="BA159" s="74"/>
      <c r="BB159" s="74"/>
    </row>
    <row r="160" spans="1:54" s="80" customFormat="1" ht="18" customHeight="1">
      <c r="A160" s="21"/>
      <c r="B160" s="67">
        <f t="shared" ref="B160:B190" si="66">IF(B159-1&gt;=0,B159-1,0)</f>
        <v>0</v>
      </c>
      <c r="C160" s="67">
        <f t="shared" si="60"/>
        <v>0</v>
      </c>
      <c r="D160" s="21"/>
      <c r="E160" s="68" t="str">
        <f t="shared" si="61"/>
        <v/>
      </c>
      <c r="F160" s="69" t="str">
        <f t="shared" si="62"/>
        <v/>
      </c>
      <c r="G160" s="70" t="str">
        <f t="shared" si="63"/>
        <v/>
      </c>
      <c r="H160" s="70" t="str">
        <f t="shared" si="59"/>
        <v/>
      </c>
      <c r="I160" s="71" t="e">
        <f t="shared" si="64"/>
        <v>#VALUE!</v>
      </c>
      <c r="J160" s="70" t="str">
        <f t="shared" si="65"/>
        <v/>
      </c>
      <c r="K160" s="35">
        <v>45716</v>
      </c>
      <c r="L160" s="13"/>
      <c r="M160" s="13"/>
      <c r="N160" s="13"/>
      <c r="O160" s="13"/>
      <c r="P160" s="13"/>
      <c r="Q160" s="72"/>
      <c r="R160" s="72"/>
      <c r="S160" s="16"/>
      <c r="BA160" s="74"/>
      <c r="BB160" s="74"/>
    </row>
    <row r="161" spans="1:54" s="80" customFormat="1" ht="18" customHeight="1">
      <c r="A161" s="21"/>
      <c r="B161" s="67">
        <f t="shared" si="66"/>
        <v>0</v>
      </c>
      <c r="C161" s="67">
        <f t="shared" si="60"/>
        <v>0</v>
      </c>
      <c r="D161" s="21"/>
      <c r="E161" s="68" t="str">
        <f t="shared" si="61"/>
        <v/>
      </c>
      <c r="F161" s="69" t="str">
        <f t="shared" si="62"/>
        <v/>
      </c>
      <c r="G161" s="70" t="str">
        <f t="shared" si="63"/>
        <v/>
      </c>
      <c r="H161" s="70" t="str">
        <f t="shared" si="59"/>
        <v/>
      </c>
      <c r="I161" s="71" t="e">
        <f t="shared" si="64"/>
        <v>#VALUE!</v>
      </c>
      <c r="J161" s="70" t="str">
        <f t="shared" si="65"/>
        <v/>
      </c>
      <c r="K161" s="35">
        <v>45747</v>
      </c>
      <c r="L161" s="13"/>
      <c r="M161" s="13"/>
      <c r="N161" s="13"/>
      <c r="O161" s="13"/>
      <c r="P161" s="13"/>
      <c r="Q161" s="72"/>
      <c r="R161" s="72"/>
      <c r="S161" s="16"/>
      <c r="BA161" s="74"/>
      <c r="BB161" s="74"/>
    </row>
    <row r="162" spans="1:54" s="80" customFormat="1" ht="18" customHeight="1">
      <c r="A162" s="21"/>
      <c r="B162" s="67">
        <f t="shared" si="66"/>
        <v>0</v>
      </c>
      <c r="C162" s="67">
        <f t="shared" si="60"/>
        <v>0</v>
      </c>
      <c r="D162" s="21"/>
      <c r="E162" s="68" t="str">
        <f t="shared" si="61"/>
        <v/>
      </c>
      <c r="F162" s="69" t="str">
        <f t="shared" si="62"/>
        <v/>
      </c>
      <c r="G162" s="70" t="str">
        <f t="shared" si="63"/>
        <v/>
      </c>
      <c r="H162" s="70" t="str">
        <f t="shared" si="59"/>
        <v/>
      </c>
      <c r="I162" s="71" t="e">
        <f t="shared" si="64"/>
        <v>#VALUE!</v>
      </c>
      <c r="J162" s="70" t="str">
        <f t="shared" si="65"/>
        <v/>
      </c>
      <c r="K162" s="35">
        <v>45777</v>
      </c>
      <c r="L162" s="13"/>
      <c r="M162" s="13"/>
      <c r="N162" s="13"/>
      <c r="O162" s="13"/>
      <c r="P162" s="13"/>
      <c r="Q162" s="72"/>
      <c r="R162" s="72"/>
      <c r="S162" s="16"/>
      <c r="BA162" s="74"/>
      <c r="BB162" s="74"/>
    </row>
    <row r="163" spans="1:54" s="80" customFormat="1" ht="18" customHeight="1">
      <c r="A163" s="21"/>
      <c r="B163" s="67">
        <f t="shared" si="66"/>
        <v>0</v>
      </c>
      <c r="C163" s="67">
        <f t="shared" si="60"/>
        <v>0</v>
      </c>
      <c r="D163" s="21"/>
      <c r="E163" s="68" t="str">
        <f t="shared" si="61"/>
        <v/>
      </c>
      <c r="F163" s="69" t="str">
        <f t="shared" si="62"/>
        <v/>
      </c>
      <c r="G163" s="70" t="str">
        <f t="shared" si="63"/>
        <v/>
      </c>
      <c r="H163" s="70" t="str">
        <f t="shared" si="59"/>
        <v/>
      </c>
      <c r="I163" s="71" t="e">
        <f t="shared" si="64"/>
        <v>#VALUE!</v>
      </c>
      <c r="J163" s="70" t="str">
        <f t="shared" si="65"/>
        <v/>
      </c>
      <c r="K163" s="35">
        <v>45808</v>
      </c>
      <c r="L163" s="13"/>
      <c r="M163" s="13"/>
      <c r="N163" s="13"/>
      <c r="O163" s="13"/>
      <c r="P163" s="13"/>
      <c r="Q163" s="72"/>
      <c r="R163" s="72"/>
      <c r="S163" s="16"/>
      <c r="BA163" s="74"/>
      <c r="BB163" s="74"/>
    </row>
    <row r="164" spans="1:54" s="80" customFormat="1" ht="18" customHeight="1">
      <c r="A164" s="21"/>
      <c r="B164" s="67">
        <f t="shared" si="66"/>
        <v>0</v>
      </c>
      <c r="C164" s="67">
        <f t="shared" si="60"/>
        <v>0</v>
      </c>
      <c r="D164" s="21"/>
      <c r="E164" s="68" t="str">
        <f t="shared" si="61"/>
        <v/>
      </c>
      <c r="F164" s="69" t="str">
        <f t="shared" si="62"/>
        <v/>
      </c>
      <c r="G164" s="70" t="str">
        <f t="shared" si="63"/>
        <v/>
      </c>
      <c r="H164" s="70" t="str">
        <f t="shared" si="59"/>
        <v/>
      </c>
      <c r="I164" s="71" t="e">
        <f t="shared" si="64"/>
        <v>#VALUE!</v>
      </c>
      <c r="J164" s="70" t="str">
        <f t="shared" si="65"/>
        <v/>
      </c>
      <c r="K164" s="35">
        <v>45838</v>
      </c>
      <c r="L164" s="13"/>
      <c r="M164" s="13"/>
      <c r="N164" s="13"/>
      <c r="O164" s="13"/>
      <c r="P164" s="13"/>
      <c r="Q164" s="72"/>
      <c r="R164" s="72"/>
      <c r="S164" s="16"/>
      <c r="BA164" s="74"/>
      <c r="BB164" s="74"/>
    </row>
    <row r="165" spans="1:54" s="80" customFormat="1" ht="18" customHeight="1">
      <c r="A165" s="21"/>
      <c r="B165" s="67">
        <f t="shared" si="66"/>
        <v>0</v>
      </c>
      <c r="C165" s="67">
        <f t="shared" si="60"/>
        <v>0</v>
      </c>
      <c r="D165" s="21"/>
      <c r="E165" s="68" t="str">
        <f t="shared" si="61"/>
        <v/>
      </c>
      <c r="F165" s="69" t="str">
        <f t="shared" si="62"/>
        <v/>
      </c>
      <c r="G165" s="70" t="str">
        <f t="shared" si="63"/>
        <v/>
      </c>
      <c r="H165" s="70" t="str">
        <f t="shared" si="59"/>
        <v/>
      </c>
      <c r="I165" s="71" t="e">
        <f t="shared" si="64"/>
        <v>#VALUE!</v>
      </c>
      <c r="J165" s="70" t="str">
        <f t="shared" si="65"/>
        <v/>
      </c>
      <c r="K165" s="35">
        <v>45869</v>
      </c>
      <c r="L165" s="13"/>
      <c r="M165" s="13"/>
      <c r="N165" s="13"/>
      <c r="O165" s="13"/>
      <c r="P165" s="13"/>
      <c r="Q165" s="72"/>
      <c r="R165" s="72"/>
      <c r="S165" s="16"/>
      <c r="BA165" s="74"/>
      <c r="BB165" s="74"/>
    </row>
    <row r="166" spans="1:54" s="80" customFormat="1" ht="18" customHeight="1">
      <c r="A166" s="21"/>
      <c r="B166" s="67">
        <f t="shared" si="66"/>
        <v>0</v>
      </c>
      <c r="C166" s="67">
        <f t="shared" si="60"/>
        <v>0</v>
      </c>
      <c r="D166" s="21"/>
      <c r="E166" s="68" t="str">
        <f t="shared" si="61"/>
        <v/>
      </c>
      <c r="F166" s="69" t="str">
        <f t="shared" si="62"/>
        <v/>
      </c>
      <c r="G166" s="70" t="str">
        <f t="shared" si="63"/>
        <v/>
      </c>
      <c r="H166" s="70" t="str">
        <f t="shared" si="59"/>
        <v/>
      </c>
      <c r="I166" s="71" t="e">
        <f t="shared" si="64"/>
        <v>#VALUE!</v>
      </c>
      <c r="J166" s="70" t="str">
        <f t="shared" si="65"/>
        <v/>
      </c>
      <c r="K166" s="35">
        <v>45900</v>
      </c>
      <c r="L166" s="13"/>
      <c r="M166" s="13"/>
      <c r="N166" s="13"/>
      <c r="O166" s="13"/>
      <c r="P166" s="13"/>
      <c r="Q166" s="72"/>
      <c r="R166" s="72"/>
      <c r="S166" s="16"/>
      <c r="BA166" s="74"/>
      <c r="BB166" s="74"/>
    </row>
    <row r="167" spans="1:54" s="80" customFormat="1" ht="18" customHeight="1">
      <c r="A167" s="21"/>
      <c r="B167" s="67">
        <f t="shared" si="66"/>
        <v>0</v>
      </c>
      <c r="C167" s="67">
        <f t="shared" si="60"/>
        <v>0</v>
      </c>
      <c r="D167" s="21"/>
      <c r="E167" s="68" t="str">
        <f t="shared" si="61"/>
        <v/>
      </c>
      <c r="F167" s="69" t="str">
        <f t="shared" si="62"/>
        <v/>
      </c>
      <c r="G167" s="70" t="str">
        <f t="shared" si="63"/>
        <v/>
      </c>
      <c r="H167" s="70" t="str">
        <f t="shared" si="59"/>
        <v/>
      </c>
      <c r="I167" s="71" t="e">
        <f t="shared" si="64"/>
        <v>#VALUE!</v>
      </c>
      <c r="J167" s="70" t="str">
        <f t="shared" si="65"/>
        <v/>
      </c>
      <c r="K167" s="35">
        <v>45930</v>
      </c>
      <c r="L167" s="13"/>
      <c r="M167" s="13"/>
      <c r="N167" s="13"/>
      <c r="O167" s="13"/>
      <c r="P167" s="13"/>
      <c r="Q167" s="72"/>
      <c r="R167" s="72"/>
      <c r="S167" s="16"/>
      <c r="BA167" s="74"/>
      <c r="BB167" s="74"/>
    </row>
    <row r="168" spans="1:54" s="80" customFormat="1" ht="18" customHeight="1">
      <c r="A168" s="21"/>
      <c r="B168" s="67">
        <f t="shared" si="66"/>
        <v>0</v>
      </c>
      <c r="C168" s="67">
        <f t="shared" si="60"/>
        <v>0</v>
      </c>
      <c r="D168" s="21"/>
      <c r="E168" s="68" t="str">
        <f t="shared" si="61"/>
        <v/>
      </c>
      <c r="F168" s="69" t="str">
        <f t="shared" si="62"/>
        <v/>
      </c>
      <c r="G168" s="70" t="str">
        <f t="shared" si="63"/>
        <v/>
      </c>
      <c r="H168" s="70" t="str">
        <f t="shared" si="59"/>
        <v/>
      </c>
      <c r="I168" s="71" t="e">
        <f t="shared" si="64"/>
        <v>#VALUE!</v>
      </c>
      <c r="J168" s="70" t="str">
        <f t="shared" si="65"/>
        <v/>
      </c>
      <c r="K168" s="35">
        <v>45961</v>
      </c>
      <c r="L168" s="13"/>
      <c r="M168" s="13"/>
      <c r="N168" s="13"/>
      <c r="O168" s="13"/>
      <c r="P168" s="13"/>
      <c r="Q168" s="72"/>
      <c r="R168" s="72"/>
      <c r="S168" s="16"/>
      <c r="BA168" s="74"/>
      <c r="BB168" s="74"/>
    </row>
    <row r="169" spans="1:54" s="80" customFormat="1" ht="18" customHeight="1">
      <c r="A169" s="21"/>
      <c r="B169" s="67">
        <f t="shared" si="66"/>
        <v>0</v>
      </c>
      <c r="C169" s="67">
        <f t="shared" si="60"/>
        <v>0</v>
      </c>
      <c r="D169" s="21"/>
      <c r="E169" s="68" t="str">
        <f t="shared" si="61"/>
        <v/>
      </c>
      <c r="F169" s="69" t="str">
        <f t="shared" si="62"/>
        <v/>
      </c>
      <c r="G169" s="70" t="str">
        <f t="shared" si="63"/>
        <v/>
      </c>
      <c r="H169" s="70" t="str">
        <f t="shared" si="59"/>
        <v/>
      </c>
      <c r="I169" s="71" t="e">
        <f t="shared" si="64"/>
        <v>#VALUE!</v>
      </c>
      <c r="J169" s="70" t="str">
        <f t="shared" si="65"/>
        <v/>
      </c>
      <c r="K169" s="35">
        <v>45991</v>
      </c>
      <c r="L169" s="13"/>
      <c r="M169" s="13"/>
      <c r="N169" s="13"/>
      <c r="O169" s="13"/>
      <c r="P169" s="13"/>
      <c r="Q169" s="72"/>
      <c r="R169" s="72"/>
      <c r="S169" s="16"/>
      <c r="BA169" s="74"/>
      <c r="BB169" s="74"/>
    </row>
    <row r="170" spans="1:54" s="80" customFormat="1" ht="18" customHeight="1">
      <c r="A170" s="21"/>
      <c r="B170" s="67">
        <f t="shared" si="66"/>
        <v>0</v>
      </c>
      <c r="C170" s="67">
        <f t="shared" si="60"/>
        <v>0</v>
      </c>
      <c r="D170" s="21"/>
      <c r="E170" s="68" t="str">
        <f t="shared" si="61"/>
        <v/>
      </c>
      <c r="F170" s="69" t="str">
        <f t="shared" si="62"/>
        <v/>
      </c>
      <c r="G170" s="70" t="str">
        <f t="shared" si="63"/>
        <v/>
      </c>
      <c r="H170" s="70" t="str">
        <f t="shared" si="59"/>
        <v/>
      </c>
      <c r="I170" s="71" t="e">
        <f t="shared" si="64"/>
        <v>#VALUE!</v>
      </c>
      <c r="J170" s="70" t="str">
        <f t="shared" si="65"/>
        <v/>
      </c>
      <c r="K170" s="35">
        <v>46022</v>
      </c>
      <c r="L170" s="13"/>
      <c r="M170" s="13"/>
      <c r="N170" s="13"/>
      <c r="O170" s="13"/>
      <c r="P170" s="13"/>
      <c r="Q170" s="72"/>
      <c r="R170" s="72"/>
      <c r="S170" s="16"/>
      <c r="BA170" s="74"/>
      <c r="BB170" s="74"/>
    </row>
    <row r="171" spans="1:54" s="80" customFormat="1" ht="18" customHeight="1">
      <c r="A171" s="21"/>
      <c r="B171" s="67">
        <f t="shared" si="66"/>
        <v>0</v>
      </c>
      <c r="C171" s="67">
        <f t="shared" si="60"/>
        <v>0</v>
      </c>
      <c r="D171" s="21"/>
      <c r="E171" s="68" t="str">
        <f t="shared" si="61"/>
        <v/>
      </c>
      <c r="F171" s="69" t="str">
        <f t="shared" si="62"/>
        <v/>
      </c>
      <c r="G171" s="70" t="str">
        <f t="shared" si="63"/>
        <v/>
      </c>
      <c r="H171" s="70" t="str">
        <f t="shared" ref="H171:H190" si="67">IF(C171=0,"",J170*$J$241)</f>
        <v/>
      </c>
      <c r="I171" s="71" t="e">
        <f t="shared" si="64"/>
        <v>#VALUE!</v>
      </c>
      <c r="J171" s="70" t="str">
        <f t="shared" si="65"/>
        <v/>
      </c>
      <c r="K171" s="35">
        <v>46053</v>
      </c>
      <c r="L171" s="13"/>
      <c r="M171" s="13"/>
      <c r="N171" s="13"/>
      <c r="O171" s="13"/>
      <c r="P171" s="13"/>
      <c r="Q171" s="72"/>
      <c r="R171" s="72"/>
      <c r="S171" s="16"/>
      <c r="BA171" s="74"/>
      <c r="BB171" s="74"/>
    </row>
    <row r="172" spans="1:54" s="80" customFormat="1" ht="18" customHeight="1">
      <c r="A172" s="21"/>
      <c r="B172" s="67">
        <f t="shared" si="66"/>
        <v>0</v>
      </c>
      <c r="C172" s="67">
        <f t="shared" si="60"/>
        <v>0</v>
      </c>
      <c r="D172" s="21"/>
      <c r="E172" s="68" t="str">
        <f t="shared" si="61"/>
        <v/>
      </c>
      <c r="F172" s="69" t="str">
        <f t="shared" si="62"/>
        <v/>
      </c>
      <c r="G172" s="70" t="str">
        <f t="shared" si="63"/>
        <v/>
      </c>
      <c r="H172" s="70" t="str">
        <f t="shared" si="67"/>
        <v/>
      </c>
      <c r="I172" s="71" t="e">
        <f t="shared" si="64"/>
        <v>#VALUE!</v>
      </c>
      <c r="J172" s="70" t="str">
        <f t="shared" si="65"/>
        <v/>
      </c>
      <c r="K172" s="35">
        <v>46081</v>
      </c>
      <c r="L172" s="13"/>
      <c r="M172" s="13"/>
      <c r="N172" s="13"/>
      <c r="O172" s="13"/>
      <c r="P172" s="13"/>
      <c r="Q172" s="72"/>
      <c r="R172" s="72"/>
      <c r="S172" s="16"/>
      <c r="BA172" s="74"/>
      <c r="BB172" s="74"/>
    </row>
    <row r="173" spans="1:54" s="80" customFormat="1" ht="18" customHeight="1">
      <c r="A173" s="21"/>
      <c r="B173" s="67">
        <f t="shared" si="66"/>
        <v>0</v>
      </c>
      <c r="C173" s="67">
        <f t="shared" si="60"/>
        <v>0</v>
      </c>
      <c r="D173" s="21"/>
      <c r="E173" s="68" t="str">
        <f t="shared" si="61"/>
        <v/>
      </c>
      <c r="F173" s="69" t="str">
        <f t="shared" si="62"/>
        <v/>
      </c>
      <c r="G173" s="70" t="str">
        <f t="shared" si="63"/>
        <v/>
      </c>
      <c r="H173" s="70" t="str">
        <f t="shared" si="67"/>
        <v/>
      </c>
      <c r="I173" s="71" t="e">
        <f t="shared" si="64"/>
        <v>#VALUE!</v>
      </c>
      <c r="J173" s="70" t="str">
        <f t="shared" si="65"/>
        <v/>
      </c>
      <c r="K173" s="35">
        <v>46112</v>
      </c>
      <c r="L173" s="13"/>
      <c r="M173" s="13"/>
      <c r="N173" s="13"/>
      <c r="O173" s="13"/>
      <c r="P173" s="13"/>
      <c r="Q173" s="72"/>
      <c r="R173" s="72"/>
      <c r="S173" s="16"/>
      <c r="BA173" s="74"/>
      <c r="BB173" s="74"/>
    </row>
    <row r="174" spans="1:54" s="80" customFormat="1" ht="18" customHeight="1">
      <c r="A174" s="21"/>
      <c r="B174" s="67">
        <f t="shared" si="66"/>
        <v>0</v>
      </c>
      <c r="C174" s="67">
        <f t="shared" si="60"/>
        <v>0</v>
      </c>
      <c r="D174" s="21"/>
      <c r="E174" s="68" t="str">
        <f t="shared" si="61"/>
        <v/>
      </c>
      <c r="F174" s="69" t="str">
        <f t="shared" si="62"/>
        <v/>
      </c>
      <c r="G174" s="70" t="str">
        <f t="shared" si="63"/>
        <v/>
      </c>
      <c r="H174" s="70" t="str">
        <f t="shared" si="67"/>
        <v/>
      </c>
      <c r="I174" s="71" t="e">
        <f t="shared" si="64"/>
        <v>#VALUE!</v>
      </c>
      <c r="J174" s="70" t="str">
        <f t="shared" si="65"/>
        <v/>
      </c>
      <c r="K174" s="35">
        <v>46142</v>
      </c>
      <c r="L174" s="13"/>
      <c r="M174" s="13"/>
      <c r="N174" s="13"/>
      <c r="O174" s="13"/>
      <c r="P174" s="13"/>
      <c r="Q174" s="72"/>
      <c r="R174" s="72"/>
      <c r="S174" s="16"/>
      <c r="BA174" s="74"/>
      <c r="BB174" s="74"/>
    </row>
    <row r="175" spans="1:54" s="80" customFormat="1" ht="18" customHeight="1">
      <c r="A175" s="21"/>
      <c r="B175" s="67">
        <f t="shared" si="66"/>
        <v>0</v>
      </c>
      <c r="C175" s="67">
        <f t="shared" si="60"/>
        <v>0</v>
      </c>
      <c r="D175" s="21"/>
      <c r="E175" s="68" t="str">
        <f t="shared" si="61"/>
        <v/>
      </c>
      <c r="F175" s="69" t="str">
        <f t="shared" si="62"/>
        <v/>
      </c>
      <c r="G175" s="70" t="str">
        <f t="shared" si="63"/>
        <v/>
      </c>
      <c r="H175" s="70" t="str">
        <f t="shared" si="67"/>
        <v/>
      </c>
      <c r="I175" s="71" t="e">
        <f t="shared" si="64"/>
        <v>#VALUE!</v>
      </c>
      <c r="J175" s="70" t="str">
        <f t="shared" si="65"/>
        <v/>
      </c>
      <c r="K175" s="35">
        <v>46173</v>
      </c>
      <c r="L175" s="13"/>
      <c r="M175" s="13"/>
      <c r="N175" s="13"/>
      <c r="O175" s="13"/>
      <c r="P175" s="13"/>
      <c r="Q175" s="72"/>
      <c r="R175" s="72"/>
      <c r="S175" s="16"/>
      <c r="BA175" s="74"/>
      <c r="BB175" s="74"/>
    </row>
    <row r="176" spans="1:54" s="80" customFormat="1" ht="18" customHeight="1">
      <c r="A176" s="21"/>
      <c r="B176" s="67">
        <f t="shared" si="66"/>
        <v>0</v>
      </c>
      <c r="C176" s="67">
        <f t="shared" si="60"/>
        <v>0</v>
      </c>
      <c r="D176" s="21"/>
      <c r="E176" s="68" t="str">
        <f t="shared" si="61"/>
        <v/>
      </c>
      <c r="F176" s="69" t="str">
        <f t="shared" si="62"/>
        <v/>
      </c>
      <c r="G176" s="70" t="str">
        <f t="shared" si="63"/>
        <v/>
      </c>
      <c r="H176" s="70" t="str">
        <f t="shared" si="67"/>
        <v/>
      </c>
      <c r="I176" s="71" t="e">
        <f t="shared" si="64"/>
        <v>#VALUE!</v>
      </c>
      <c r="J176" s="70" t="str">
        <f t="shared" si="65"/>
        <v/>
      </c>
      <c r="K176" s="35">
        <v>46203</v>
      </c>
      <c r="L176" s="13"/>
      <c r="M176" s="13"/>
      <c r="N176" s="13"/>
      <c r="O176" s="13"/>
      <c r="P176" s="13"/>
      <c r="Q176" s="72"/>
      <c r="R176" s="72"/>
      <c r="S176" s="16"/>
      <c r="BA176" s="74"/>
      <c r="BB176" s="74"/>
    </row>
    <row r="177" spans="1:54" s="80" customFormat="1" ht="18" customHeight="1">
      <c r="A177" s="21"/>
      <c r="B177" s="67">
        <f t="shared" si="66"/>
        <v>0</v>
      </c>
      <c r="C177" s="67">
        <f t="shared" si="60"/>
        <v>0</v>
      </c>
      <c r="D177" s="21"/>
      <c r="E177" s="68" t="str">
        <f t="shared" si="61"/>
        <v/>
      </c>
      <c r="F177" s="69" t="str">
        <f t="shared" si="62"/>
        <v/>
      </c>
      <c r="G177" s="70" t="str">
        <f t="shared" si="63"/>
        <v/>
      </c>
      <c r="H177" s="70" t="str">
        <f t="shared" si="67"/>
        <v/>
      </c>
      <c r="I177" s="71" t="e">
        <f t="shared" si="64"/>
        <v>#VALUE!</v>
      </c>
      <c r="J177" s="70" t="str">
        <f t="shared" si="65"/>
        <v/>
      </c>
      <c r="K177" s="35">
        <v>46234</v>
      </c>
      <c r="L177" s="13"/>
      <c r="M177" s="13"/>
      <c r="N177" s="13"/>
      <c r="O177" s="13"/>
      <c r="P177" s="13"/>
      <c r="Q177" s="72"/>
      <c r="R177" s="72"/>
      <c r="S177" s="16"/>
      <c r="BA177" s="74"/>
      <c r="BB177" s="74"/>
    </row>
    <row r="178" spans="1:54" s="80" customFormat="1" ht="18" customHeight="1">
      <c r="A178" s="21"/>
      <c r="B178" s="67">
        <f t="shared" si="66"/>
        <v>0</v>
      </c>
      <c r="C178" s="67">
        <f t="shared" si="60"/>
        <v>0</v>
      </c>
      <c r="D178" s="21"/>
      <c r="E178" s="68" t="str">
        <f t="shared" si="61"/>
        <v/>
      </c>
      <c r="F178" s="69" t="str">
        <f t="shared" si="62"/>
        <v/>
      </c>
      <c r="G178" s="70" t="str">
        <f t="shared" si="63"/>
        <v/>
      </c>
      <c r="H178" s="70" t="str">
        <f t="shared" si="67"/>
        <v/>
      </c>
      <c r="I178" s="71" t="e">
        <f t="shared" si="64"/>
        <v>#VALUE!</v>
      </c>
      <c r="J178" s="70" t="str">
        <f t="shared" si="65"/>
        <v/>
      </c>
      <c r="K178" s="35">
        <v>46265</v>
      </c>
      <c r="L178" s="13"/>
      <c r="M178" s="13"/>
      <c r="N178" s="13"/>
      <c r="O178" s="13"/>
      <c r="P178" s="13"/>
      <c r="Q178" s="72"/>
      <c r="R178" s="72"/>
      <c r="S178" s="16"/>
      <c r="BA178" s="74"/>
      <c r="BB178" s="74"/>
    </row>
    <row r="179" spans="1:54" s="80" customFormat="1" ht="18" customHeight="1">
      <c r="A179" s="21"/>
      <c r="B179" s="67">
        <f t="shared" si="66"/>
        <v>0</v>
      </c>
      <c r="C179" s="67">
        <f t="shared" si="60"/>
        <v>0</v>
      </c>
      <c r="D179" s="21"/>
      <c r="E179" s="68" t="str">
        <f t="shared" si="61"/>
        <v/>
      </c>
      <c r="F179" s="69" t="str">
        <f t="shared" si="62"/>
        <v/>
      </c>
      <c r="G179" s="70" t="str">
        <f t="shared" si="63"/>
        <v/>
      </c>
      <c r="H179" s="70" t="str">
        <f t="shared" si="67"/>
        <v/>
      </c>
      <c r="I179" s="71" t="e">
        <f t="shared" si="64"/>
        <v>#VALUE!</v>
      </c>
      <c r="J179" s="70" t="str">
        <f t="shared" si="65"/>
        <v/>
      </c>
      <c r="K179" s="35">
        <v>46295</v>
      </c>
      <c r="L179" s="13"/>
      <c r="M179" s="13"/>
      <c r="N179" s="13"/>
      <c r="O179" s="13"/>
      <c r="P179" s="13"/>
      <c r="Q179" s="72"/>
      <c r="R179" s="72"/>
      <c r="S179" s="16"/>
      <c r="BA179" s="74"/>
      <c r="BB179" s="74"/>
    </row>
    <row r="180" spans="1:54" s="80" customFormat="1" ht="18" customHeight="1">
      <c r="A180" s="21"/>
      <c r="B180" s="67">
        <f t="shared" si="66"/>
        <v>0</v>
      </c>
      <c r="C180" s="67">
        <f t="shared" si="60"/>
        <v>0</v>
      </c>
      <c r="D180" s="21"/>
      <c r="E180" s="68" t="str">
        <f t="shared" si="61"/>
        <v/>
      </c>
      <c r="F180" s="69" t="str">
        <f t="shared" si="62"/>
        <v/>
      </c>
      <c r="G180" s="70" t="str">
        <f t="shared" si="63"/>
        <v/>
      </c>
      <c r="H180" s="70" t="str">
        <f t="shared" si="67"/>
        <v/>
      </c>
      <c r="I180" s="71" t="e">
        <f t="shared" si="64"/>
        <v>#VALUE!</v>
      </c>
      <c r="J180" s="70" t="str">
        <f t="shared" si="65"/>
        <v/>
      </c>
      <c r="K180" s="35">
        <v>46326</v>
      </c>
      <c r="L180" s="13"/>
      <c r="M180" s="13"/>
      <c r="N180" s="13"/>
      <c r="O180" s="13"/>
      <c r="P180" s="13"/>
      <c r="Q180" s="72"/>
      <c r="R180" s="72"/>
      <c r="S180" s="16"/>
      <c r="BA180" s="74"/>
      <c r="BB180" s="74"/>
    </row>
    <row r="181" spans="1:54" s="80" customFormat="1" ht="18" customHeight="1">
      <c r="A181" s="21"/>
      <c r="B181" s="67">
        <f t="shared" si="66"/>
        <v>0</v>
      </c>
      <c r="C181" s="67">
        <f t="shared" si="60"/>
        <v>0</v>
      </c>
      <c r="D181" s="21"/>
      <c r="E181" s="68" t="str">
        <f t="shared" si="61"/>
        <v/>
      </c>
      <c r="F181" s="69" t="str">
        <f t="shared" si="62"/>
        <v/>
      </c>
      <c r="G181" s="70" t="str">
        <f t="shared" si="63"/>
        <v/>
      </c>
      <c r="H181" s="70" t="str">
        <f t="shared" si="67"/>
        <v/>
      </c>
      <c r="I181" s="71" t="e">
        <f t="shared" si="64"/>
        <v>#VALUE!</v>
      </c>
      <c r="J181" s="70" t="str">
        <f t="shared" si="65"/>
        <v/>
      </c>
      <c r="K181" s="35">
        <v>46356</v>
      </c>
      <c r="L181" s="13"/>
      <c r="M181" s="13"/>
      <c r="N181" s="13"/>
      <c r="O181" s="13"/>
      <c r="P181" s="13"/>
      <c r="Q181" s="72"/>
      <c r="R181" s="72"/>
      <c r="S181" s="16"/>
      <c r="BA181" s="74"/>
      <c r="BB181" s="74"/>
    </row>
    <row r="182" spans="1:54" s="80" customFormat="1" ht="18" customHeight="1">
      <c r="A182" s="21"/>
      <c r="B182" s="67">
        <f t="shared" si="66"/>
        <v>0</v>
      </c>
      <c r="C182" s="67">
        <f t="shared" si="60"/>
        <v>0</v>
      </c>
      <c r="D182" s="21"/>
      <c r="E182" s="68" t="str">
        <f t="shared" si="61"/>
        <v/>
      </c>
      <c r="F182" s="69" t="str">
        <f t="shared" si="62"/>
        <v/>
      </c>
      <c r="G182" s="70" t="str">
        <f t="shared" si="63"/>
        <v/>
      </c>
      <c r="H182" s="70" t="str">
        <f t="shared" si="67"/>
        <v/>
      </c>
      <c r="I182" s="71" t="e">
        <f t="shared" si="64"/>
        <v>#VALUE!</v>
      </c>
      <c r="J182" s="70" t="str">
        <f t="shared" si="65"/>
        <v/>
      </c>
      <c r="K182" s="35">
        <v>46387</v>
      </c>
      <c r="L182" s="13"/>
      <c r="M182" s="13"/>
      <c r="N182" s="13"/>
      <c r="O182" s="13"/>
      <c r="P182" s="13"/>
      <c r="Q182" s="72"/>
      <c r="R182" s="72"/>
      <c r="S182" s="16"/>
      <c r="BA182" s="74"/>
      <c r="BB182" s="74"/>
    </row>
    <row r="183" spans="1:54" s="80" customFormat="1" ht="18" customHeight="1">
      <c r="A183" s="21"/>
      <c r="B183" s="67">
        <f t="shared" si="66"/>
        <v>0</v>
      </c>
      <c r="C183" s="67">
        <f t="shared" si="60"/>
        <v>0</v>
      </c>
      <c r="D183" s="21"/>
      <c r="E183" s="68" t="str">
        <f t="shared" si="61"/>
        <v/>
      </c>
      <c r="F183" s="69" t="str">
        <f t="shared" si="62"/>
        <v/>
      </c>
      <c r="G183" s="70" t="str">
        <f t="shared" si="63"/>
        <v/>
      </c>
      <c r="H183" s="70" t="str">
        <f t="shared" si="67"/>
        <v/>
      </c>
      <c r="I183" s="71" t="e">
        <f t="shared" si="64"/>
        <v>#VALUE!</v>
      </c>
      <c r="J183" s="70" t="str">
        <f t="shared" si="65"/>
        <v/>
      </c>
      <c r="K183" s="35">
        <v>46418</v>
      </c>
      <c r="L183" s="13"/>
      <c r="M183" s="13"/>
      <c r="N183" s="13"/>
      <c r="O183" s="13"/>
      <c r="P183" s="13"/>
      <c r="Q183" s="72"/>
      <c r="R183" s="72"/>
      <c r="S183" s="16"/>
      <c r="BA183" s="74"/>
      <c r="BB183" s="74"/>
    </row>
    <row r="184" spans="1:54" s="80" customFormat="1" ht="18" customHeight="1">
      <c r="A184" s="21"/>
      <c r="B184" s="67">
        <f t="shared" si="66"/>
        <v>0</v>
      </c>
      <c r="C184" s="67">
        <f t="shared" si="60"/>
        <v>0</v>
      </c>
      <c r="D184" s="21"/>
      <c r="E184" s="68" t="str">
        <f t="shared" si="61"/>
        <v/>
      </c>
      <c r="F184" s="69" t="str">
        <f t="shared" si="62"/>
        <v/>
      </c>
      <c r="G184" s="70" t="str">
        <f t="shared" si="63"/>
        <v/>
      </c>
      <c r="H184" s="70" t="str">
        <f t="shared" si="67"/>
        <v/>
      </c>
      <c r="I184" s="71" t="e">
        <f t="shared" si="64"/>
        <v>#VALUE!</v>
      </c>
      <c r="J184" s="70" t="str">
        <f t="shared" si="65"/>
        <v/>
      </c>
      <c r="K184" s="35">
        <v>46446</v>
      </c>
      <c r="L184" s="13"/>
      <c r="M184" s="13"/>
      <c r="N184" s="13"/>
      <c r="O184" s="13"/>
      <c r="P184" s="13"/>
      <c r="Q184" s="72"/>
      <c r="R184" s="72"/>
      <c r="S184" s="16"/>
      <c r="BA184" s="74"/>
      <c r="BB184" s="74"/>
    </row>
    <row r="185" spans="1:54" s="80" customFormat="1" ht="18" customHeight="1">
      <c r="A185" s="21"/>
      <c r="B185" s="67">
        <f t="shared" si="66"/>
        <v>0</v>
      </c>
      <c r="C185" s="67">
        <f t="shared" si="60"/>
        <v>0</v>
      </c>
      <c r="D185" s="21"/>
      <c r="E185" s="68" t="str">
        <f t="shared" si="61"/>
        <v/>
      </c>
      <c r="F185" s="69" t="str">
        <f t="shared" si="62"/>
        <v/>
      </c>
      <c r="G185" s="70" t="str">
        <f t="shared" si="63"/>
        <v/>
      </c>
      <c r="H185" s="70" t="str">
        <f t="shared" si="67"/>
        <v/>
      </c>
      <c r="I185" s="71" t="e">
        <f t="shared" si="64"/>
        <v>#VALUE!</v>
      </c>
      <c r="J185" s="70" t="str">
        <f t="shared" si="65"/>
        <v/>
      </c>
      <c r="K185" s="35">
        <v>46477</v>
      </c>
      <c r="L185" s="13"/>
      <c r="M185" s="13"/>
      <c r="N185" s="13"/>
      <c r="O185" s="13"/>
      <c r="P185" s="13"/>
      <c r="Q185" s="72"/>
      <c r="R185" s="72"/>
      <c r="S185" s="16"/>
      <c r="BA185" s="74"/>
      <c r="BB185" s="74"/>
    </row>
    <row r="186" spans="1:54" s="80" customFormat="1" ht="18" customHeight="1">
      <c r="A186" s="21"/>
      <c r="B186" s="67">
        <f t="shared" si="66"/>
        <v>0</v>
      </c>
      <c r="C186" s="67">
        <f t="shared" si="60"/>
        <v>0</v>
      </c>
      <c r="D186" s="21"/>
      <c r="E186" s="68" t="str">
        <f t="shared" si="61"/>
        <v/>
      </c>
      <c r="F186" s="69" t="str">
        <f t="shared" si="62"/>
        <v/>
      </c>
      <c r="G186" s="70" t="str">
        <f t="shared" si="63"/>
        <v/>
      </c>
      <c r="H186" s="70" t="str">
        <f t="shared" si="67"/>
        <v/>
      </c>
      <c r="I186" s="71" t="e">
        <f t="shared" si="64"/>
        <v>#VALUE!</v>
      </c>
      <c r="J186" s="70" t="str">
        <f t="shared" si="65"/>
        <v/>
      </c>
      <c r="K186" s="35">
        <v>46507</v>
      </c>
      <c r="L186" s="13"/>
      <c r="M186" s="13"/>
      <c r="N186" s="13"/>
      <c r="O186" s="13"/>
      <c r="P186" s="13"/>
      <c r="Q186" s="72"/>
      <c r="R186" s="72"/>
      <c r="S186" s="16"/>
      <c r="BA186" s="74"/>
      <c r="BB186" s="74"/>
    </row>
    <row r="187" spans="1:54" s="80" customFormat="1" ht="18" customHeight="1">
      <c r="A187" s="21"/>
      <c r="B187" s="67">
        <f t="shared" si="66"/>
        <v>0</v>
      </c>
      <c r="C187" s="67">
        <f t="shared" si="60"/>
        <v>0</v>
      </c>
      <c r="D187" s="21"/>
      <c r="E187" s="68" t="str">
        <f t="shared" si="61"/>
        <v/>
      </c>
      <c r="F187" s="69" t="str">
        <f t="shared" si="62"/>
        <v/>
      </c>
      <c r="G187" s="70" t="str">
        <f t="shared" si="63"/>
        <v/>
      </c>
      <c r="H187" s="70" t="str">
        <f t="shared" si="67"/>
        <v/>
      </c>
      <c r="I187" s="71" t="e">
        <f t="shared" si="64"/>
        <v>#VALUE!</v>
      </c>
      <c r="J187" s="70" t="str">
        <f t="shared" si="65"/>
        <v/>
      </c>
      <c r="K187" s="35">
        <v>46538</v>
      </c>
      <c r="L187" s="13"/>
      <c r="M187" s="13"/>
      <c r="N187" s="13"/>
      <c r="O187" s="13"/>
      <c r="P187" s="13"/>
      <c r="Q187" s="72"/>
      <c r="R187" s="72"/>
      <c r="S187" s="16"/>
      <c r="BA187" s="74"/>
      <c r="BB187" s="74"/>
    </row>
    <row r="188" spans="1:54" s="80" customFormat="1" ht="18" customHeight="1">
      <c r="A188" s="21"/>
      <c r="B188" s="67">
        <f t="shared" si="66"/>
        <v>0</v>
      </c>
      <c r="C188" s="67">
        <f t="shared" si="60"/>
        <v>0</v>
      </c>
      <c r="D188" s="21"/>
      <c r="E188" s="68" t="str">
        <f t="shared" si="61"/>
        <v/>
      </c>
      <c r="F188" s="69" t="str">
        <f t="shared" si="62"/>
        <v/>
      </c>
      <c r="G188" s="70" t="str">
        <f t="shared" si="63"/>
        <v/>
      </c>
      <c r="H188" s="70" t="str">
        <f t="shared" si="67"/>
        <v/>
      </c>
      <c r="I188" s="71" t="e">
        <f t="shared" si="64"/>
        <v>#VALUE!</v>
      </c>
      <c r="J188" s="70" t="str">
        <f t="shared" si="65"/>
        <v/>
      </c>
      <c r="K188" s="35">
        <v>46568</v>
      </c>
      <c r="L188" s="13"/>
      <c r="M188" s="13"/>
      <c r="N188" s="13"/>
      <c r="O188" s="13"/>
      <c r="P188" s="13"/>
      <c r="Q188" s="72"/>
      <c r="R188" s="72"/>
      <c r="S188" s="16"/>
      <c r="BA188" s="74"/>
      <c r="BB188" s="74"/>
    </row>
    <row r="189" spans="1:54" s="80" customFormat="1" ht="18" customHeight="1">
      <c r="A189" s="21"/>
      <c r="B189" s="67">
        <f t="shared" si="66"/>
        <v>0</v>
      </c>
      <c r="C189" s="67">
        <f t="shared" si="60"/>
        <v>0</v>
      </c>
      <c r="D189" s="21"/>
      <c r="E189" s="68" t="str">
        <f t="shared" si="61"/>
        <v/>
      </c>
      <c r="F189" s="69" t="str">
        <f t="shared" si="62"/>
        <v/>
      </c>
      <c r="G189" s="70" t="str">
        <f t="shared" si="63"/>
        <v/>
      </c>
      <c r="H189" s="70" t="str">
        <f t="shared" si="67"/>
        <v/>
      </c>
      <c r="I189" s="71" t="e">
        <f t="shared" si="64"/>
        <v>#VALUE!</v>
      </c>
      <c r="J189" s="70" t="str">
        <f t="shared" si="65"/>
        <v/>
      </c>
      <c r="K189" s="35">
        <v>46599</v>
      </c>
      <c r="L189" s="13"/>
      <c r="M189" s="13"/>
      <c r="N189" s="13"/>
      <c r="O189" s="13"/>
      <c r="P189" s="13"/>
      <c r="Q189" s="72"/>
      <c r="R189" s="72"/>
      <c r="S189" s="16"/>
      <c r="BA189" s="74"/>
      <c r="BB189" s="74"/>
    </row>
    <row r="190" spans="1:54" s="80" customFormat="1" ht="18" customHeight="1">
      <c r="A190" s="21"/>
      <c r="B190" s="67">
        <f t="shared" si="66"/>
        <v>0</v>
      </c>
      <c r="C190" s="67">
        <f t="shared" si="60"/>
        <v>0</v>
      </c>
      <c r="D190" s="21"/>
      <c r="E190" s="68" t="str">
        <f t="shared" si="61"/>
        <v/>
      </c>
      <c r="F190" s="69" t="str">
        <f t="shared" si="62"/>
        <v/>
      </c>
      <c r="G190" s="70" t="str">
        <f t="shared" si="63"/>
        <v/>
      </c>
      <c r="H190" s="70" t="str">
        <f t="shared" si="67"/>
        <v/>
      </c>
      <c r="I190" s="71" t="e">
        <f t="shared" si="64"/>
        <v>#VALUE!</v>
      </c>
      <c r="J190" s="70" t="str">
        <f t="shared" si="65"/>
        <v/>
      </c>
      <c r="K190" s="35">
        <v>46630</v>
      </c>
      <c r="L190" s="13"/>
      <c r="M190" s="13"/>
      <c r="N190" s="13"/>
      <c r="O190" s="13"/>
      <c r="P190" s="13"/>
      <c r="Q190" s="72"/>
      <c r="R190" s="72"/>
      <c r="S190" s="16"/>
      <c r="BA190" s="74"/>
      <c r="BB190" s="74"/>
    </row>
    <row r="191" spans="1:54" s="80" customFormat="1" ht="18" customHeight="1">
      <c r="A191" s="74"/>
      <c r="B191" s="74"/>
      <c r="C191" s="74"/>
      <c r="D191" s="74"/>
      <c r="E191" s="68" t="str">
        <f t="shared" ref="E191:E211" si="68">IF(C191=0,"",C191)</f>
        <v/>
      </c>
      <c r="F191" s="69" t="str">
        <f t="shared" ref="F191:F211" si="69">IF(C191=0,"",EOMONTH(F190,$M$14))</f>
        <v/>
      </c>
      <c r="G191" s="70" t="str">
        <f t="shared" ref="G191:G211" si="70">IF(AND(C191&lt;=$J$7,C191&gt;0),0,IF(C191=0,"",$M$16))</f>
        <v/>
      </c>
      <c r="H191" s="70" t="str">
        <f t="shared" ref="H191:H211" si="71">IF(C191=0,"",J190*$J$241)</f>
        <v/>
      </c>
      <c r="I191" s="71" t="e">
        <f t="shared" ref="I191:I211" si="72">G191+H191</f>
        <v>#VALUE!</v>
      </c>
      <c r="J191" s="70" t="str">
        <f t="shared" ref="J191:J211" si="73">IF(AND(C191&lt;$J$7,C191&gt;0),$J$10,IF(C191&gt;0,$J$10-(C191-$J$7)*$M$16,""))</f>
        <v/>
      </c>
      <c r="K191" s="35">
        <v>46660</v>
      </c>
      <c r="L191" s="13"/>
      <c r="M191" s="13"/>
      <c r="N191" s="13"/>
      <c r="O191" s="13"/>
      <c r="P191" s="13"/>
      <c r="Q191" s="72"/>
      <c r="R191" s="72"/>
      <c r="S191" s="16"/>
      <c r="BA191" s="74"/>
      <c r="BB191" s="74"/>
    </row>
    <row r="192" spans="1:54" s="80" customFormat="1" ht="18" customHeight="1">
      <c r="A192" s="74"/>
      <c r="B192" s="74"/>
      <c r="C192" s="74"/>
      <c r="D192" s="74"/>
      <c r="E192" s="68" t="str">
        <f t="shared" si="68"/>
        <v/>
      </c>
      <c r="F192" s="69" t="str">
        <f t="shared" si="69"/>
        <v/>
      </c>
      <c r="G192" s="70" t="str">
        <f t="shared" si="70"/>
        <v/>
      </c>
      <c r="H192" s="70" t="str">
        <f t="shared" si="71"/>
        <v/>
      </c>
      <c r="I192" s="71" t="e">
        <f t="shared" si="72"/>
        <v>#VALUE!</v>
      </c>
      <c r="J192" s="70" t="str">
        <f t="shared" si="73"/>
        <v/>
      </c>
      <c r="K192" s="35">
        <v>46691</v>
      </c>
      <c r="L192" s="13"/>
      <c r="M192" s="13"/>
      <c r="N192" s="13"/>
      <c r="O192" s="13"/>
      <c r="P192" s="13"/>
      <c r="Q192" s="72"/>
      <c r="R192" s="72"/>
      <c r="S192" s="16"/>
      <c r="BA192" s="74"/>
      <c r="BB192" s="74"/>
    </row>
    <row r="193" spans="1:54" s="80" customFormat="1" ht="18" customHeight="1">
      <c r="A193" s="74"/>
      <c r="B193" s="74"/>
      <c r="C193" s="74"/>
      <c r="D193" s="74"/>
      <c r="E193" s="68" t="str">
        <f t="shared" si="68"/>
        <v/>
      </c>
      <c r="F193" s="69" t="str">
        <f t="shared" si="69"/>
        <v/>
      </c>
      <c r="G193" s="70" t="str">
        <f t="shared" si="70"/>
        <v/>
      </c>
      <c r="H193" s="70" t="str">
        <f t="shared" si="71"/>
        <v/>
      </c>
      <c r="I193" s="71" t="e">
        <f t="shared" si="72"/>
        <v>#VALUE!</v>
      </c>
      <c r="J193" s="70" t="str">
        <f t="shared" si="73"/>
        <v/>
      </c>
      <c r="K193" s="35">
        <v>46721</v>
      </c>
      <c r="L193" s="13"/>
      <c r="M193" s="13"/>
      <c r="N193" s="13"/>
      <c r="O193" s="13"/>
      <c r="P193" s="13"/>
      <c r="Q193" s="72"/>
      <c r="R193" s="72"/>
      <c r="S193" s="16"/>
      <c r="BA193" s="74"/>
      <c r="BB193" s="74"/>
    </row>
    <row r="194" spans="1:54" s="80" customFormat="1" ht="18" customHeight="1">
      <c r="A194" s="74"/>
      <c r="B194" s="74"/>
      <c r="C194" s="74"/>
      <c r="D194" s="74"/>
      <c r="E194" s="68" t="str">
        <f t="shared" si="68"/>
        <v/>
      </c>
      <c r="F194" s="69" t="str">
        <f t="shared" si="69"/>
        <v/>
      </c>
      <c r="G194" s="70" t="str">
        <f t="shared" si="70"/>
        <v/>
      </c>
      <c r="H194" s="70" t="str">
        <f t="shared" si="71"/>
        <v/>
      </c>
      <c r="I194" s="71" t="e">
        <f t="shared" si="72"/>
        <v>#VALUE!</v>
      </c>
      <c r="J194" s="70" t="str">
        <f t="shared" si="73"/>
        <v/>
      </c>
      <c r="K194" s="35">
        <v>46752</v>
      </c>
      <c r="L194" s="13"/>
      <c r="M194" s="13"/>
      <c r="N194" s="13"/>
      <c r="O194" s="13"/>
      <c r="P194" s="13"/>
      <c r="Q194" s="72"/>
      <c r="R194" s="72"/>
      <c r="S194" s="16"/>
      <c r="BA194" s="74"/>
      <c r="BB194" s="74"/>
    </row>
    <row r="195" spans="1:54" s="80" customFormat="1" ht="18" customHeight="1">
      <c r="A195" s="74"/>
      <c r="B195" s="74"/>
      <c r="C195" s="74"/>
      <c r="D195" s="74"/>
      <c r="E195" s="68" t="str">
        <f t="shared" si="68"/>
        <v/>
      </c>
      <c r="F195" s="69" t="str">
        <f t="shared" si="69"/>
        <v/>
      </c>
      <c r="G195" s="70" t="str">
        <f t="shared" si="70"/>
        <v/>
      </c>
      <c r="H195" s="70" t="str">
        <f t="shared" si="71"/>
        <v/>
      </c>
      <c r="I195" s="71" t="e">
        <f t="shared" si="72"/>
        <v>#VALUE!</v>
      </c>
      <c r="J195" s="70" t="str">
        <f t="shared" si="73"/>
        <v/>
      </c>
      <c r="K195" s="35">
        <v>46783</v>
      </c>
      <c r="L195" s="13"/>
      <c r="M195" s="13"/>
      <c r="N195" s="13"/>
      <c r="O195" s="13"/>
      <c r="P195" s="13"/>
      <c r="Q195" s="72"/>
      <c r="R195" s="72"/>
      <c r="S195" s="16"/>
      <c r="BA195" s="74"/>
      <c r="BB195" s="74"/>
    </row>
    <row r="196" spans="1:54" s="80" customFormat="1" ht="18" customHeight="1">
      <c r="A196" s="74"/>
      <c r="B196" s="74"/>
      <c r="C196" s="74"/>
      <c r="D196" s="74"/>
      <c r="E196" s="68" t="str">
        <f t="shared" si="68"/>
        <v/>
      </c>
      <c r="F196" s="69" t="str">
        <f t="shared" si="69"/>
        <v/>
      </c>
      <c r="G196" s="70" t="str">
        <f t="shared" si="70"/>
        <v/>
      </c>
      <c r="H196" s="70" t="str">
        <f t="shared" si="71"/>
        <v/>
      </c>
      <c r="I196" s="71" t="e">
        <f t="shared" si="72"/>
        <v>#VALUE!</v>
      </c>
      <c r="J196" s="70" t="str">
        <f t="shared" si="73"/>
        <v/>
      </c>
      <c r="K196" s="35">
        <v>46812</v>
      </c>
      <c r="L196" s="13"/>
      <c r="M196" s="13"/>
      <c r="N196" s="13"/>
      <c r="O196" s="13"/>
      <c r="P196" s="13"/>
      <c r="Q196" s="72"/>
      <c r="R196" s="72"/>
      <c r="S196" s="16"/>
      <c r="BA196" s="74"/>
      <c r="BB196" s="74"/>
    </row>
    <row r="197" spans="1:54" s="80" customFormat="1" ht="18" customHeight="1">
      <c r="A197" s="74"/>
      <c r="B197" s="74"/>
      <c r="C197" s="74"/>
      <c r="D197" s="74"/>
      <c r="E197" s="68" t="str">
        <f t="shared" si="68"/>
        <v/>
      </c>
      <c r="F197" s="69" t="str">
        <f t="shared" si="69"/>
        <v/>
      </c>
      <c r="G197" s="70" t="str">
        <f t="shared" si="70"/>
        <v/>
      </c>
      <c r="H197" s="70" t="str">
        <f t="shared" si="71"/>
        <v/>
      </c>
      <c r="I197" s="71" t="e">
        <f t="shared" si="72"/>
        <v>#VALUE!</v>
      </c>
      <c r="J197" s="70" t="str">
        <f t="shared" si="73"/>
        <v/>
      </c>
      <c r="K197" s="35">
        <v>46843</v>
      </c>
      <c r="L197" s="13"/>
      <c r="M197" s="13"/>
      <c r="N197" s="13"/>
      <c r="O197" s="13"/>
      <c r="P197" s="13"/>
      <c r="Q197" s="72"/>
      <c r="R197" s="72"/>
      <c r="S197" s="16"/>
      <c r="BA197" s="74"/>
      <c r="BB197" s="74"/>
    </row>
    <row r="198" spans="1:54" s="80" customFormat="1" ht="18" customHeight="1">
      <c r="A198" s="74"/>
      <c r="B198" s="74"/>
      <c r="C198" s="74"/>
      <c r="D198" s="74"/>
      <c r="E198" s="68" t="str">
        <f t="shared" si="68"/>
        <v/>
      </c>
      <c r="F198" s="69" t="str">
        <f t="shared" si="69"/>
        <v/>
      </c>
      <c r="G198" s="70" t="str">
        <f t="shared" si="70"/>
        <v/>
      </c>
      <c r="H198" s="70" t="str">
        <f t="shared" si="71"/>
        <v/>
      </c>
      <c r="I198" s="71" t="e">
        <f t="shared" si="72"/>
        <v>#VALUE!</v>
      </c>
      <c r="J198" s="70" t="str">
        <f t="shared" si="73"/>
        <v/>
      </c>
      <c r="K198" s="35">
        <v>46873</v>
      </c>
      <c r="L198" s="13"/>
      <c r="M198" s="13"/>
      <c r="N198" s="13"/>
      <c r="O198" s="13"/>
      <c r="P198" s="13"/>
      <c r="Q198" s="72"/>
      <c r="R198" s="72"/>
      <c r="S198" s="16"/>
      <c r="BA198" s="74"/>
      <c r="BB198" s="74"/>
    </row>
    <row r="199" spans="1:54" s="80" customFormat="1" ht="18" customHeight="1">
      <c r="A199" s="74"/>
      <c r="B199" s="74"/>
      <c r="C199" s="74"/>
      <c r="D199" s="74"/>
      <c r="E199" s="68" t="str">
        <f t="shared" si="68"/>
        <v/>
      </c>
      <c r="F199" s="69" t="str">
        <f t="shared" si="69"/>
        <v/>
      </c>
      <c r="G199" s="70" t="str">
        <f t="shared" si="70"/>
        <v/>
      </c>
      <c r="H199" s="70" t="str">
        <f t="shared" si="71"/>
        <v/>
      </c>
      <c r="I199" s="71" t="e">
        <f t="shared" si="72"/>
        <v>#VALUE!</v>
      </c>
      <c r="J199" s="70" t="str">
        <f t="shared" si="73"/>
        <v/>
      </c>
      <c r="K199" s="35">
        <v>46904</v>
      </c>
      <c r="L199" s="13"/>
      <c r="M199" s="13"/>
      <c r="N199" s="13"/>
      <c r="O199" s="13"/>
      <c r="P199" s="13"/>
      <c r="Q199" s="72"/>
      <c r="R199" s="72"/>
      <c r="S199" s="16"/>
      <c r="BA199" s="74"/>
      <c r="BB199" s="74"/>
    </row>
    <row r="200" spans="1:54" s="80" customFormat="1" ht="18" customHeight="1">
      <c r="A200" s="74"/>
      <c r="B200" s="74"/>
      <c r="C200" s="74"/>
      <c r="D200" s="74"/>
      <c r="E200" s="68" t="str">
        <f t="shared" si="68"/>
        <v/>
      </c>
      <c r="F200" s="69" t="str">
        <f t="shared" si="69"/>
        <v/>
      </c>
      <c r="G200" s="70" t="str">
        <f t="shared" si="70"/>
        <v/>
      </c>
      <c r="H200" s="70" t="str">
        <f t="shared" si="71"/>
        <v/>
      </c>
      <c r="I200" s="71" t="e">
        <f t="shared" si="72"/>
        <v>#VALUE!</v>
      </c>
      <c r="J200" s="70" t="str">
        <f t="shared" si="73"/>
        <v/>
      </c>
      <c r="K200" s="35">
        <v>46934</v>
      </c>
      <c r="L200" s="13"/>
      <c r="M200" s="13"/>
      <c r="N200" s="13"/>
      <c r="O200" s="13"/>
      <c r="P200" s="13"/>
      <c r="Q200" s="72"/>
      <c r="R200" s="72"/>
      <c r="S200" s="16"/>
      <c r="BA200" s="74"/>
      <c r="BB200" s="74"/>
    </row>
    <row r="201" spans="1:54" s="80" customFormat="1" ht="18" customHeight="1">
      <c r="A201" s="74"/>
      <c r="B201" s="74"/>
      <c r="C201" s="74"/>
      <c r="D201" s="74"/>
      <c r="E201" s="68" t="str">
        <f t="shared" si="68"/>
        <v/>
      </c>
      <c r="F201" s="69" t="str">
        <f t="shared" si="69"/>
        <v/>
      </c>
      <c r="G201" s="70" t="str">
        <f t="shared" si="70"/>
        <v/>
      </c>
      <c r="H201" s="70" t="str">
        <f t="shared" si="71"/>
        <v/>
      </c>
      <c r="I201" s="71" t="e">
        <f t="shared" si="72"/>
        <v>#VALUE!</v>
      </c>
      <c r="J201" s="70" t="str">
        <f t="shared" si="73"/>
        <v/>
      </c>
      <c r="K201" s="35">
        <v>46965</v>
      </c>
      <c r="L201" s="13"/>
      <c r="M201" s="13"/>
      <c r="N201" s="13"/>
      <c r="O201" s="13"/>
      <c r="P201" s="13"/>
      <c r="Q201" s="72"/>
      <c r="R201" s="72"/>
      <c r="S201" s="16"/>
      <c r="BA201" s="74"/>
      <c r="BB201" s="74"/>
    </row>
    <row r="202" spans="1:54" s="80" customFormat="1" ht="18" customHeight="1">
      <c r="A202" s="74"/>
      <c r="B202" s="74"/>
      <c r="C202" s="74"/>
      <c r="D202" s="74"/>
      <c r="E202" s="68" t="str">
        <f t="shared" si="68"/>
        <v/>
      </c>
      <c r="F202" s="69" t="str">
        <f t="shared" si="69"/>
        <v/>
      </c>
      <c r="G202" s="70" t="str">
        <f t="shared" si="70"/>
        <v/>
      </c>
      <c r="H202" s="70" t="str">
        <f t="shared" si="71"/>
        <v/>
      </c>
      <c r="I202" s="71" t="e">
        <f t="shared" si="72"/>
        <v>#VALUE!</v>
      </c>
      <c r="J202" s="70" t="str">
        <f t="shared" si="73"/>
        <v/>
      </c>
      <c r="K202" s="35">
        <v>46996</v>
      </c>
      <c r="L202" s="13"/>
      <c r="M202" s="13"/>
      <c r="N202" s="13"/>
      <c r="O202" s="13"/>
      <c r="P202" s="13"/>
      <c r="Q202" s="72"/>
      <c r="R202" s="72"/>
      <c r="S202" s="16"/>
      <c r="BA202" s="74"/>
      <c r="BB202" s="74"/>
    </row>
    <row r="203" spans="1:54" s="80" customFormat="1" ht="18" customHeight="1">
      <c r="A203" s="74"/>
      <c r="B203" s="74"/>
      <c r="C203" s="74"/>
      <c r="D203" s="74"/>
      <c r="E203" s="68" t="str">
        <f t="shared" si="68"/>
        <v/>
      </c>
      <c r="F203" s="69" t="str">
        <f t="shared" si="69"/>
        <v/>
      </c>
      <c r="G203" s="70" t="str">
        <f t="shared" si="70"/>
        <v/>
      </c>
      <c r="H203" s="70" t="str">
        <f t="shared" si="71"/>
        <v/>
      </c>
      <c r="I203" s="71" t="e">
        <f t="shared" si="72"/>
        <v>#VALUE!</v>
      </c>
      <c r="J203" s="70" t="str">
        <f t="shared" si="73"/>
        <v/>
      </c>
      <c r="K203" s="35">
        <v>47026</v>
      </c>
      <c r="L203" s="13"/>
      <c r="M203" s="13"/>
      <c r="N203" s="13"/>
      <c r="O203" s="13"/>
      <c r="P203" s="13"/>
      <c r="Q203" s="72"/>
      <c r="R203" s="72"/>
      <c r="S203" s="16"/>
      <c r="BA203" s="74"/>
      <c r="BB203" s="74"/>
    </row>
    <row r="204" spans="1:54" s="80" customFormat="1" ht="18" customHeight="1">
      <c r="A204" s="74"/>
      <c r="B204" s="74"/>
      <c r="C204" s="74"/>
      <c r="D204" s="74"/>
      <c r="E204" s="68" t="str">
        <f t="shared" si="68"/>
        <v/>
      </c>
      <c r="F204" s="69" t="str">
        <f t="shared" si="69"/>
        <v/>
      </c>
      <c r="G204" s="70" t="str">
        <f t="shared" si="70"/>
        <v/>
      </c>
      <c r="H204" s="70" t="str">
        <f t="shared" si="71"/>
        <v/>
      </c>
      <c r="I204" s="71" t="e">
        <f t="shared" si="72"/>
        <v>#VALUE!</v>
      </c>
      <c r="J204" s="70" t="str">
        <f t="shared" si="73"/>
        <v/>
      </c>
      <c r="K204" s="35">
        <v>47057</v>
      </c>
      <c r="L204" s="13"/>
      <c r="M204" s="13"/>
      <c r="N204" s="13"/>
      <c r="O204" s="13"/>
      <c r="P204" s="13"/>
      <c r="Q204" s="72"/>
      <c r="R204" s="72"/>
      <c r="S204" s="16"/>
      <c r="BA204" s="74"/>
      <c r="BB204" s="74"/>
    </row>
    <row r="205" spans="1:54" s="80" customFormat="1" ht="18" customHeight="1">
      <c r="A205" s="74"/>
      <c r="B205" s="74"/>
      <c r="C205" s="74"/>
      <c r="D205" s="74"/>
      <c r="E205" s="68" t="str">
        <f t="shared" si="68"/>
        <v/>
      </c>
      <c r="F205" s="69" t="str">
        <f t="shared" si="69"/>
        <v/>
      </c>
      <c r="G205" s="70" t="str">
        <f t="shared" si="70"/>
        <v/>
      </c>
      <c r="H205" s="70" t="str">
        <f t="shared" si="71"/>
        <v/>
      </c>
      <c r="I205" s="71" t="e">
        <f t="shared" si="72"/>
        <v>#VALUE!</v>
      </c>
      <c r="J205" s="70" t="str">
        <f t="shared" si="73"/>
        <v/>
      </c>
      <c r="K205" s="35">
        <v>47087</v>
      </c>
      <c r="L205" s="13"/>
      <c r="M205" s="13"/>
      <c r="N205" s="13"/>
      <c r="O205" s="13"/>
      <c r="P205" s="13"/>
      <c r="Q205" s="72"/>
      <c r="R205" s="72"/>
      <c r="S205" s="16"/>
      <c r="BA205" s="74"/>
      <c r="BB205" s="74"/>
    </row>
    <row r="206" spans="1:54" s="80" customFormat="1" ht="18" customHeight="1">
      <c r="A206" s="74"/>
      <c r="B206" s="74"/>
      <c r="C206" s="74"/>
      <c r="D206" s="74"/>
      <c r="E206" s="68" t="str">
        <f t="shared" si="68"/>
        <v/>
      </c>
      <c r="F206" s="69" t="str">
        <f t="shared" si="69"/>
        <v/>
      </c>
      <c r="G206" s="70" t="str">
        <f t="shared" si="70"/>
        <v/>
      </c>
      <c r="H206" s="70" t="str">
        <f t="shared" si="71"/>
        <v/>
      </c>
      <c r="I206" s="71" t="e">
        <f t="shared" si="72"/>
        <v>#VALUE!</v>
      </c>
      <c r="J206" s="70" t="str">
        <f t="shared" si="73"/>
        <v/>
      </c>
      <c r="K206" s="35">
        <v>47118</v>
      </c>
      <c r="L206" s="13"/>
      <c r="M206" s="13"/>
      <c r="N206" s="13"/>
      <c r="O206" s="13"/>
      <c r="P206" s="13"/>
      <c r="Q206" s="72"/>
      <c r="R206" s="72"/>
      <c r="S206" s="16"/>
      <c r="BA206" s="74"/>
      <c r="BB206" s="74"/>
    </row>
    <row r="207" spans="1:54" s="80" customFormat="1" ht="18" customHeight="1">
      <c r="A207" s="74"/>
      <c r="B207" s="74"/>
      <c r="C207" s="74"/>
      <c r="D207" s="74"/>
      <c r="E207" s="68" t="str">
        <f t="shared" si="68"/>
        <v/>
      </c>
      <c r="F207" s="69" t="str">
        <f t="shared" si="69"/>
        <v/>
      </c>
      <c r="G207" s="70" t="str">
        <f t="shared" si="70"/>
        <v/>
      </c>
      <c r="H207" s="70" t="str">
        <f t="shared" si="71"/>
        <v/>
      </c>
      <c r="I207" s="71" t="e">
        <f t="shared" si="72"/>
        <v>#VALUE!</v>
      </c>
      <c r="J207" s="70" t="str">
        <f t="shared" si="73"/>
        <v/>
      </c>
      <c r="K207" s="35">
        <v>47149</v>
      </c>
      <c r="L207" s="13"/>
      <c r="M207" s="13"/>
      <c r="N207" s="13"/>
      <c r="O207" s="13"/>
      <c r="P207" s="13"/>
      <c r="Q207" s="72"/>
      <c r="R207" s="72"/>
      <c r="S207" s="16"/>
      <c r="BA207" s="74"/>
      <c r="BB207" s="74"/>
    </row>
    <row r="208" spans="1:54" s="80" customFormat="1" ht="18" customHeight="1">
      <c r="A208" s="74"/>
      <c r="B208" s="74"/>
      <c r="C208" s="74"/>
      <c r="D208" s="74"/>
      <c r="E208" s="68" t="str">
        <f t="shared" si="68"/>
        <v/>
      </c>
      <c r="F208" s="69" t="str">
        <f t="shared" si="69"/>
        <v/>
      </c>
      <c r="G208" s="70" t="str">
        <f t="shared" si="70"/>
        <v/>
      </c>
      <c r="H208" s="70" t="str">
        <f t="shared" si="71"/>
        <v/>
      </c>
      <c r="I208" s="71" t="e">
        <f t="shared" si="72"/>
        <v>#VALUE!</v>
      </c>
      <c r="J208" s="70" t="str">
        <f t="shared" si="73"/>
        <v/>
      </c>
      <c r="K208" s="35">
        <v>47177</v>
      </c>
      <c r="L208" s="13"/>
      <c r="M208" s="13"/>
      <c r="N208" s="13"/>
      <c r="O208" s="13"/>
      <c r="P208" s="13"/>
      <c r="Q208" s="72"/>
      <c r="R208" s="72"/>
      <c r="S208" s="16"/>
      <c r="BA208" s="74"/>
      <c r="BB208" s="74"/>
    </row>
    <row r="209" spans="1:54" s="80" customFormat="1" ht="18" customHeight="1">
      <c r="A209" s="74"/>
      <c r="B209" s="74"/>
      <c r="C209" s="74"/>
      <c r="D209" s="74"/>
      <c r="E209" s="68" t="str">
        <f t="shared" si="68"/>
        <v/>
      </c>
      <c r="F209" s="69" t="str">
        <f t="shared" si="69"/>
        <v/>
      </c>
      <c r="G209" s="70" t="str">
        <f t="shared" si="70"/>
        <v/>
      </c>
      <c r="H209" s="70" t="str">
        <f t="shared" si="71"/>
        <v/>
      </c>
      <c r="I209" s="71" t="e">
        <f t="shared" si="72"/>
        <v>#VALUE!</v>
      </c>
      <c r="J209" s="70" t="str">
        <f t="shared" si="73"/>
        <v/>
      </c>
      <c r="K209" s="35">
        <v>47208</v>
      </c>
      <c r="L209" s="13"/>
      <c r="M209" s="13"/>
      <c r="N209" s="13"/>
      <c r="O209" s="13"/>
      <c r="P209" s="13"/>
      <c r="Q209" s="72"/>
      <c r="R209" s="72"/>
      <c r="S209" s="16"/>
      <c r="BA209" s="74"/>
      <c r="BB209" s="74"/>
    </row>
    <row r="210" spans="1:54" s="80" customFormat="1" ht="18" customHeight="1">
      <c r="A210" s="74"/>
      <c r="B210" s="74"/>
      <c r="C210" s="74"/>
      <c r="D210" s="74"/>
      <c r="E210" s="68" t="str">
        <f t="shared" si="68"/>
        <v/>
      </c>
      <c r="F210" s="69" t="str">
        <f t="shared" si="69"/>
        <v/>
      </c>
      <c r="G210" s="70" t="str">
        <f t="shared" si="70"/>
        <v/>
      </c>
      <c r="H210" s="70" t="str">
        <f t="shared" si="71"/>
        <v/>
      </c>
      <c r="I210" s="71" t="e">
        <f t="shared" si="72"/>
        <v>#VALUE!</v>
      </c>
      <c r="J210" s="70" t="str">
        <f t="shared" si="73"/>
        <v/>
      </c>
      <c r="K210" s="35">
        <v>47238</v>
      </c>
      <c r="L210" s="13"/>
      <c r="M210" s="13"/>
      <c r="N210" s="13"/>
      <c r="O210" s="13"/>
      <c r="P210" s="13"/>
      <c r="Q210" s="72"/>
      <c r="R210" s="72"/>
      <c r="S210" s="16"/>
      <c r="BA210" s="74"/>
      <c r="BB210" s="74"/>
    </row>
    <row r="211" spans="1:54" s="80" customFormat="1" ht="18" customHeight="1">
      <c r="A211" s="74"/>
      <c r="B211" s="74"/>
      <c r="C211" s="74"/>
      <c r="D211" s="74"/>
      <c r="E211" s="68" t="str">
        <f t="shared" si="68"/>
        <v/>
      </c>
      <c r="F211" s="69" t="str">
        <f t="shared" si="69"/>
        <v/>
      </c>
      <c r="G211" s="70" t="str">
        <f t="shared" si="70"/>
        <v/>
      </c>
      <c r="H211" s="70" t="str">
        <f t="shared" si="71"/>
        <v/>
      </c>
      <c r="I211" s="71" t="e">
        <f t="shared" si="72"/>
        <v>#VALUE!</v>
      </c>
      <c r="J211" s="70" t="str">
        <f t="shared" si="73"/>
        <v/>
      </c>
      <c r="K211" s="35">
        <v>47269</v>
      </c>
      <c r="L211" s="13"/>
      <c r="M211" s="13"/>
      <c r="N211" s="13"/>
      <c r="O211" s="13"/>
      <c r="P211" s="13"/>
      <c r="Q211" s="72"/>
      <c r="R211" s="72"/>
      <c r="S211" s="16"/>
      <c r="BA211" s="74"/>
      <c r="BB211" s="74"/>
    </row>
    <row r="212" spans="1:54" s="80" customFormat="1" ht="18" customHeight="1">
      <c r="A212" s="74"/>
      <c r="B212" s="74"/>
      <c r="C212" s="74"/>
      <c r="D212" s="74"/>
      <c r="E212" s="75"/>
      <c r="F212" s="76"/>
      <c r="G212" s="77"/>
      <c r="H212" s="77"/>
      <c r="I212" s="78"/>
      <c r="J212" s="77"/>
      <c r="K212" s="79"/>
      <c r="L212" s="74"/>
      <c r="M212" s="74"/>
      <c r="N212" s="74"/>
      <c r="O212" s="74"/>
      <c r="P212" s="74"/>
      <c r="Q212" s="74"/>
      <c r="R212" s="74"/>
      <c r="BA212" s="74"/>
      <c r="BB212" s="74"/>
    </row>
    <row r="213" spans="1:54" s="80" customFormat="1" ht="18" customHeight="1">
      <c r="A213" s="74"/>
      <c r="B213" s="74"/>
      <c r="C213" s="74"/>
      <c r="D213" s="74"/>
      <c r="E213" s="75"/>
      <c r="F213" s="76"/>
      <c r="G213" s="77"/>
      <c r="H213" s="77"/>
      <c r="I213" s="78"/>
      <c r="J213" s="77"/>
      <c r="K213" s="79"/>
      <c r="L213" s="74"/>
      <c r="M213" s="74"/>
      <c r="N213" s="74"/>
      <c r="O213" s="74"/>
      <c r="P213" s="74"/>
      <c r="Q213" s="74"/>
      <c r="R213" s="74"/>
      <c r="BA213" s="74"/>
      <c r="BB213" s="74"/>
    </row>
    <row r="214" spans="1:54" s="80" customFormat="1" ht="18" customHeight="1">
      <c r="A214" s="74"/>
      <c r="B214" s="74"/>
      <c r="C214" s="74"/>
      <c r="D214" s="74"/>
      <c r="E214" s="75"/>
      <c r="F214" s="76"/>
      <c r="G214" s="77"/>
      <c r="H214" s="77"/>
      <c r="I214" s="78"/>
      <c r="J214" s="77"/>
      <c r="K214" s="79"/>
      <c r="L214" s="74"/>
      <c r="M214" s="74"/>
      <c r="N214" s="74"/>
      <c r="O214" s="74"/>
      <c r="P214" s="74"/>
      <c r="Q214" s="74"/>
      <c r="R214" s="74"/>
      <c r="BA214" s="74"/>
      <c r="BB214" s="74"/>
    </row>
    <row r="215" spans="1:54" s="80" customFormat="1" ht="18" customHeight="1">
      <c r="A215" s="74"/>
      <c r="B215" s="74"/>
      <c r="C215" s="74"/>
      <c r="D215" s="74"/>
      <c r="E215" s="75"/>
      <c r="F215" s="76"/>
      <c r="G215" s="77"/>
      <c r="H215" s="77"/>
      <c r="I215" s="78"/>
      <c r="J215" s="77"/>
      <c r="K215" s="79"/>
      <c r="L215" s="74"/>
      <c r="M215" s="74"/>
      <c r="N215" s="74"/>
      <c r="O215" s="74"/>
      <c r="P215" s="74"/>
      <c r="Q215" s="74"/>
      <c r="R215" s="74"/>
      <c r="BA215" s="74"/>
      <c r="BB215" s="74"/>
    </row>
    <row r="216" spans="1:54" s="80" customFormat="1" ht="18" customHeight="1">
      <c r="A216" s="74"/>
      <c r="B216" s="74"/>
      <c r="C216" s="74"/>
      <c r="D216" s="74"/>
      <c r="E216" s="75"/>
      <c r="F216" s="76"/>
      <c r="G216" s="77"/>
      <c r="H216" s="77"/>
      <c r="I216" s="78"/>
      <c r="J216" s="77"/>
      <c r="K216" s="79"/>
      <c r="L216" s="74"/>
      <c r="M216" s="74"/>
      <c r="N216" s="74"/>
      <c r="O216" s="74"/>
      <c r="P216" s="74"/>
      <c r="Q216" s="74"/>
      <c r="R216" s="74"/>
      <c r="BA216" s="74"/>
      <c r="BB216" s="74"/>
    </row>
    <row r="217" spans="1:54" s="80" customFormat="1" ht="18" customHeight="1">
      <c r="A217" s="74"/>
      <c r="B217" s="74"/>
      <c r="C217" s="74"/>
      <c r="D217" s="74"/>
      <c r="E217" s="75"/>
      <c r="F217" s="76"/>
      <c r="G217" s="77"/>
      <c r="H217" s="77"/>
      <c r="I217" s="78"/>
      <c r="J217" s="77"/>
      <c r="K217" s="79"/>
      <c r="L217" s="74"/>
      <c r="M217" s="74"/>
      <c r="N217" s="74"/>
      <c r="O217" s="74"/>
      <c r="P217" s="74"/>
      <c r="Q217" s="74"/>
      <c r="R217" s="74"/>
      <c r="BA217" s="74"/>
      <c r="BB217" s="74"/>
    </row>
    <row r="218" spans="1:54" s="80" customFormat="1" ht="18" customHeight="1">
      <c r="A218" s="74"/>
      <c r="B218" s="74"/>
      <c r="C218" s="74"/>
      <c r="D218" s="74"/>
      <c r="E218" s="75"/>
      <c r="F218" s="76"/>
      <c r="G218" s="77"/>
      <c r="H218" s="77"/>
      <c r="I218" s="78"/>
      <c r="J218" s="77"/>
      <c r="K218" s="79"/>
      <c r="L218" s="74"/>
      <c r="M218" s="74"/>
      <c r="N218" s="74"/>
      <c r="O218" s="74"/>
      <c r="P218" s="74"/>
      <c r="Q218" s="74"/>
      <c r="R218" s="74"/>
      <c r="BA218" s="74"/>
      <c r="BB218" s="74"/>
    </row>
    <row r="219" spans="1:54" s="80" customFormat="1" ht="18" customHeight="1">
      <c r="A219" s="74"/>
      <c r="B219" s="74"/>
      <c r="C219" s="74"/>
      <c r="D219" s="74"/>
      <c r="E219" s="75"/>
      <c r="F219" s="76"/>
      <c r="G219" s="77"/>
      <c r="H219" s="77"/>
      <c r="I219" s="78"/>
      <c r="J219" s="77"/>
      <c r="K219" s="79"/>
      <c r="L219" s="74"/>
      <c r="M219" s="74"/>
      <c r="N219" s="74"/>
      <c r="O219" s="74"/>
      <c r="P219" s="74"/>
      <c r="Q219" s="74"/>
      <c r="R219" s="74"/>
      <c r="BA219" s="74"/>
      <c r="BB219" s="74"/>
    </row>
    <row r="220" spans="1:54" s="80" customFormat="1" ht="18" customHeight="1">
      <c r="A220" s="74"/>
      <c r="B220" s="74"/>
      <c r="C220" s="74"/>
      <c r="D220" s="74"/>
      <c r="E220" s="75"/>
      <c r="F220" s="76"/>
      <c r="G220" s="77"/>
      <c r="H220" s="77"/>
      <c r="I220" s="78"/>
      <c r="J220" s="77"/>
      <c r="K220" s="79"/>
      <c r="L220" s="74"/>
      <c r="M220" s="74"/>
      <c r="N220" s="74"/>
      <c r="O220" s="74"/>
      <c r="P220" s="74"/>
      <c r="Q220" s="74"/>
      <c r="R220" s="74"/>
      <c r="BA220" s="74"/>
      <c r="BB220" s="74"/>
    </row>
    <row r="221" spans="1:54" s="80" customFormat="1" ht="18" customHeight="1">
      <c r="A221" s="74"/>
      <c r="B221" s="74"/>
      <c r="C221" s="74"/>
      <c r="D221" s="74"/>
      <c r="E221" s="75"/>
      <c r="F221" s="76"/>
      <c r="G221" s="77"/>
      <c r="H221" s="77"/>
      <c r="I221" s="78"/>
      <c r="J221" s="77"/>
      <c r="K221" s="79"/>
      <c r="L221" s="74"/>
      <c r="M221" s="74"/>
      <c r="N221" s="74"/>
      <c r="O221" s="74"/>
      <c r="P221" s="74"/>
      <c r="Q221" s="74"/>
      <c r="R221" s="74"/>
      <c r="BA221" s="74"/>
      <c r="BB221" s="74"/>
    </row>
    <row r="222" spans="1:54" s="80" customFormat="1" ht="18" customHeight="1">
      <c r="A222" s="74"/>
      <c r="B222" s="74"/>
      <c r="C222" s="74"/>
      <c r="D222" s="74"/>
      <c r="E222" s="75"/>
      <c r="F222" s="76"/>
      <c r="G222" s="77"/>
      <c r="H222" s="77"/>
      <c r="I222" s="78"/>
      <c r="J222" s="77"/>
      <c r="K222" s="79"/>
      <c r="L222" s="74"/>
      <c r="M222" s="74"/>
      <c r="N222" s="74"/>
      <c r="O222" s="74"/>
      <c r="P222" s="74"/>
      <c r="Q222" s="74"/>
      <c r="R222" s="74"/>
      <c r="BA222" s="74"/>
      <c r="BB222" s="74"/>
    </row>
    <row r="223" spans="1:54" s="80" customFormat="1" ht="18" customHeight="1">
      <c r="A223" s="74"/>
      <c r="B223" s="74"/>
      <c r="C223" s="74"/>
      <c r="D223" s="74"/>
      <c r="E223" s="75"/>
      <c r="F223" s="76"/>
      <c r="G223" s="77"/>
      <c r="H223" s="77"/>
      <c r="I223" s="78"/>
      <c r="J223" s="77"/>
      <c r="K223" s="79"/>
      <c r="L223" s="74"/>
      <c r="M223" s="74"/>
      <c r="N223" s="74"/>
      <c r="O223" s="74"/>
      <c r="P223" s="74"/>
      <c r="Q223" s="74"/>
      <c r="R223" s="74"/>
      <c r="BA223" s="74"/>
      <c r="BB223" s="74"/>
    </row>
    <row r="224" spans="1:54" s="80" customFormat="1" ht="18" customHeight="1">
      <c r="A224" s="74"/>
      <c r="B224" s="74"/>
      <c r="C224" s="74"/>
      <c r="D224" s="74"/>
      <c r="E224" s="75"/>
      <c r="F224" s="76"/>
      <c r="G224" s="77"/>
      <c r="H224" s="77"/>
      <c r="I224" s="78"/>
      <c r="J224" s="77"/>
      <c r="K224" s="79"/>
      <c r="L224" s="74"/>
      <c r="M224" s="74"/>
      <c r="N224" s="74"/>
      <c r="O224" s="74"/>
      <c r="P224" s="74"/>
      <c r="Q224" s="74"/>
      <c r="R224" s="74"/>
      <c r="BA224" s="74"/>
      <c r="BB224" s="74"/>
    </row>
    <row r="225" spans="1:54" s="80" customFormat="1" ht="18" customHeight="1">
      <c r="A225" s="74"/>
      <c r="B225" s="74"/>
      <c r="C225" s="74"/>
      <c r="D225" s="74"/>
      <c r="E225" s="75"/>
      <c r="F225" s="76"/>
      <c r="G225" s="77"/>
      <c r="H225" s="77"/>
      <c r="I225" s="78"/>
      <c r="J225" s="77"/>
      <c r="K225" s="79"/>
      <c r="L225" s="74"/>
      <c r="M225" s="74"/>
      <c r="N225" s="74"/>
      <c r="O225" s="74"/>
      <c r="P225" s="74"/>
      <c r="Q225" s="74"/>
      <c r="R225" s="74"/>
      <c r="BA225" s="74"/>
      <c r="BB225" s="74"/>
    </row>
    <row r="226" spans="1:54" s="80" customFormat="1" ht="18" customHeight="1">
      <c r="A226" s="74"/>
      <c r="B226" s="74"/>
      <c r="C226" s="74"/>
      <c r="D226" s="74"/>
      <c r="E226" s="75"/>
      <c r="F226" s="76"/>
      <c r="G226" s="77"/>
      <c r="H226" s="77"/>
      <c r="I226" s="78"/>
      <c r="J226" s="77"/>
      <c r="K226" s="79"/>
      <c r="L226" s="74"/>
      <c r="M226" s="74"/>
      <c r="N226" s="74"/>
      <c r="O226" s="74"/>
      <c r="P226" s="74"/>
      <c r="Q226" s="74"/>
      <c r="R226" s="74"/>
      <c r="BA226" s="74"/>
      <c r="BB226" s="74"/>
    </row>
    <row r="227" spans="1:54" s="80" customFormat="1" ht="18" customHeight="1">
      <c r="A227" s="74"/>
      <c r="B227" s="74"/>
      <c r="C227" s="74"/>
      <c r="D227" s="74"/>
      <c r="E227" s="75"/>
      <c r="F227" s="76"/>
      <c r="G227" s="77"/>
      <c r="H227" s="77"/>
      <c r="I227" s="78"/>
      <c r="J227" s="77"/>
      <c r="K227" s="79"/>
      <c r="L227" s="74"/>
      <c r="M227" s="74"/>
      <c r="N227" s="74"/>
      <c r="O227" s="74"/>
      <c r="P227" s="74"/>
      <c r="Q227" s="74"/>
      <c r="R227" s="74"/>
      <c r="BA227" s="74"/>
      <c r="BB227" s="74"/>
    </row>
    <row r="228" spans="1:54" s="80" customFormat="1" ht="18" customHeight="1">
      <c r="A228" s="74"/>
      <c r="B228" s="74"/>
      <c r="C228" s="74"/>
      <c r="D228" s="74"/>
      <c r="E228" s="75"/>
      <c r="F228" s="76"/>
      <c r="G228" s="77"/>
      <c r="H228" s="77"/>
      <c r="I228" s="78"/>
      <c r="J228" s="77"/>
      <c r="K228" s="79"/>
      <c r="L228" s="74"/>
      <c r="M228" s="74"/>
      <c r="N228" s="74"/>
      <c r="O228" s="74"/>
      <c r="P228" s="74"/>
      <c r="Q228" s="74"/>
      <c r="R228" s="74"/>
      <c r="BA228" s="74"/>
      <c r="BB228" s="74"/>
    </row>
    <row r="229" spans="1:54" s="80" customFormat="1" ht="18" customHeight="1">
      <c r="A229" s="74"/>
      <c r="B229" s="74"/>
      <c r="C229" s="74"/>
      <c r="D229" s="74"/>
      <c r="E229" s="75"/>
      <c r="F229" s="76"/>
      <c r="G229" s="77"/>
      <c r="H229" s="77"/>
      <c r="I229" s="78"/>
      <c r="J229" s="77"/>
      <c r="K229" s="79"/>
      <c r="L229" s="74"/>
      <c r="M229" s="74"/>
      <c r="N229" s="74"/>
      <c r="O229" s="74"/>
      <c r="P229" s="74"/>
      <c r="Q229" s="74"/>
      <c r="R229" s="74"/>
      <c r="BA229" s="74"/>
      <c r="BB229" s="74"/>
    </row>
    <row r="230" spans="1:54" s="80" customFormat="1" ht="18" customHeight="1">
      <c r="A230" s="74"/>
      <c r="B230" s="74"/>
      <c r="C230" s="74"/>
      <c r="D230" s="74"/>
      <c r="E230" s="75"/>
      <c r="F230" s="76"/>
      <c r="G230" s="77"/>
      <c r="H230" s="77"/>
      <c r="I230" s="78"/>
      <c r="J230" s="77"/>
      <c r="K230" s="79"/>
      <c r="L230" s="74"/>
      <c r="M230" s="74"/>
      <c r="N230" s="74"/>
      <c r="O230" s="74"/>
      <c r="P230" s="74"/>
      <c r="Q230" s="74"/>
      <c r="R230" s="74"/>
      <c r="BA230" s="74"/>
      <c r="BB230" s="74"/>
    </row>
    <row r="231" spans="1:54" s="80" customFormat="1" ht="18" customHeight="1">
      <c r="A231" s="74"/>
      <c r="B231" s="74"/>
      <c r="C231" s="74"/>
      <c r="D231" s="74"/>
      <c r="E231" s="75"/>
      <c r="F231" s="76"/>
      <c r="G231" s="77"/>
      <c r="H231" s="77"/>
      <c r="I231" s="78"/>
      <c r="J231" s="77"/>
      <c r="K231" s="79"/>
      <c r="L231" s="74"/>
      <c r="M231" s="74"/>
      <c r="N231" s="74"/>
      <c r="O231" s="74"/>
      <c r="P231" s="74"/>
      <c r="Q231" s="74"/>
      <c r="R231" s="74"/>
      <c r="BA231" s="74"/>
      <c r="BB231" s="74"/>
    </row>
    <row r="232" spans="1:54" s="80" customFormat="1" ht="18" customHeight="1">
      <c r="A232" s="74"/>
      <c r="B232" s="74"/>
      <c r="C232" s="74"/>
      <c r="D232" s="74"/>
      <c r="E232" s="75"/>
      <c r="F232" s="76"/>
      <c r="G232" s="77"/>
      <c r="H232" s="77"/>
      <c r="I232" s="78"/>
      <c r="J232" s="77"/>
      <c r="K232" s="79"/>
      <c r="L232" s="74"/>
      <c r="M232" s="74"/>
      <c r="N232" s="74"/>
      <c r="O232" s="74"/>
      <c r="P232" s="74"/>
      <c r="Q232" s="74"/>
      <c r="R232" s="74"/>
      <c r="BA232" s="74"/>
      <c r="BB232" s="74"/>
    </row>
    <row r="233" spans="1:54" ht="18" customHeight="1">
      <c r="A233" s="13"/>
      <c r="B233" s="13"/>
      <c r="C233" s="13"/>
      <c r="D233" s="13"/>
      <c r="E233" s="13"/>
      <c r="F233" s="38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73">
        <f>IF(Q146-1&gt;=0,Q146-1,0)</f>
        <v>0</v>
      </c>
      <c r="R233" s="73">
        <f>IF(Q146&gt;0,R146+1,0)</f>
        <v>0</v>
      </c>
      <c r="BA233" s="13"/>
      <c r="BB233" s="13"/>
    </row>
    <row r="234" spans="1:54" ht="18" customHeight="1">
      <c r="A234" s="13"/>
      <c r="B234" s="13"/>
      <c r="C234" s="13"/>
      <c r="D234" s="13"/>
      <c r="E234" s="45" t="s">
        <v>6</v>
      </c>
      <c r="F234" s="46"/>
      <c r="G234" s="46"/>
      <c r="H234" s="46"/>
      <c r="I234" s="46"/>
      <c r="J234" s="1">
        <f>MAX(L11:L13)</f>
        <v>70</v>
      </c>
      <c r="K234" s="13"/>
      <c r="L234" s="13"/>
      <c r="M234" s="13"/>
      <c r="N234" s="13"/>
      <c r="O234" s="13"/>
      <c r="P234" s="13"/>
      <c r="Q234" s="37">
        <f t="shared" si="10"/>
        <v>0</v>
      </c>
      <c r="R234" s="37">
        <f t="shared" si="11"/>
        <v>0</v>
      </c>
      <c r="BA234" s="47"/>
      <c r="BB234" s="46"/>
    </row>
    <row r="235" spans="1:54" ht="18" customHeight="1">
      <c r="A235" s="13"/>
      <c r="B235" s="13"/>
      <c r="C235" s="13"/>
      <c r="D235" s="13"/>
      <c r="E235" s="40" t="s">
        <v>4</v>
      </c>
      <c r="F235" s="48"/>
      <c r="G235" s="48"/>
      <c r="H235" s="48"/>
      <c r="I235" s="48"/>
      <c r="J235" s="2" t="s">
        <v>3</v>
      </c>
      <c r="K235" s="13"/>
      <c r="L235" s="13"/>
      <c r="M235" s="13"/>
      <c r="N235" s="13"/>
      <c r="O235" s="13"/>
      <c r="P235" s="13"/>
      <c r="Q235" s="37">
        <f t="shared" si="10"/>
        <v>0</v>
      </c>
      <c r="R235" s="37">
        <f t="shared" si="11"/>
        <v>0</v>
      </c>
      <c r="BA235" s="41"/>
      <c r="BB235" s="48"/>
    </row>
    <row r="236" spans="1:54" ht="18" customHeight="1">
      <c r="A236" s="13"/>
      <c r="B236" s="13"/>
      <c r="C236" s="13"/>
      <c r="E236" s="3" t="s">
        <v>2</v>
      </c>
      <c r="F236" s="43"/>
      <c r="G236" s="4"/>
      <c r="H236" s="4"/>
      <c r="I236" s="4"/>
      <c r="J236" s="6">
        <v>1</v>
      </c>
      <c r="Q236" s="37">
        <f t="shared" si="10"/>
        <v>0</v>
      </c>
      <c r="R236" s="37">
        <f t="shared" si="11"/>
        <v>0</v>
      </c>
      <c r="BA236" s="5"/>
      <c r="BB236" s="4"/>
    </row>
    <row r="237" spans="1:54" ht="18" customHeight="1">
      <c r="A237" s="13"/>
      <c r="B237" s="13"/>
      <c r="C237" s="13"/>
      <c r="E237" s="42" t="s">
        <v>1</v>
      </c>
      <c r="F237" s="43"/>
      <c r="G237" s="43"/>
      <c r="H237" s="43"/>
      <c r="I237" s="43"/>
      <c r="J237" s="6"/>
      <c r="Q237" s="37">
        <f t="shared" ref="Q237:Q244" si="74">IF(Q236-1&gt;=0,Q236-1,0)</f>
        <v>0</v>
      </c>
      <c r="R237" s="37">
        <f t="shared" si="11"/>
        <v>0</v>
      </c>
      <c r="BA237" s="44"/>
      <c r="BB237" s="43"/>
    </row>
    <row r="238" spans="1:54" ht="18" customHeight="1">
      <c r="A238" s="13"/>
      <c r="B238" s="13"/>
      <c r="C238" s="13"/>
      <c r="E238" s="42"/>
      <c r="F238" s="43"/>
      <c r="G238" s="43"/>
      <c r="H238" s="43"/>
      <c r="I238" s="43"/>
      <c r="J238" s="7"/>
      <c r="Q238" s="37">
        <f t="shared" si="74"/>
        <v>0</v>
      </c>
      <c r="R238" s="37">
        <f t="shared" ref="R238:R244" si="75">IF(Q237&gt;0,R237+1,0)</f>
        <v>0</v>
      </c>
      <c r="BA238" s="44"/>
      <c r="BB238" s="43"/>
    </row>
    <row r="239" spans="1:54" ht="18" customHeight="1">
      <c r="A239" s="13"/>
      <c r="B239" s="13"/>
      <c r="C239" s="13"/>
      <c r="E239" s="42" t="s">
        <v>0</v>
      </c>
      <c r="F239" s="43"/>
      <c r="G239" s="43"/>
      <c r="H239" s="43"/>
      <c r="I239" s="43"/>
      <c r="J239" s="8"/>
      <c r="Q239" s="37">
        <f t="shared" si="74"/>
        <v>0</v>
      </c>
      <c r="R239" s="37">
        <f t="shared" si="75"/>
        <v>0</v>
      </c>
      <c r="BA239" s="44"/>
      <c r="BB239" s="43"/>
    </row>
    <row r="240" spans="1:54" ht="18" customHeight="1">
      <c r="A240" s="13"/>
      <c r="B240" s="13"/>
      <c r="C240" s="13"/>
      <c r="Q240" s="37">
        <f t="shared" si="74"/>
        <v>0</v>
      </c>
      <c r="R240" s="37">
        <f t="shared" si="75"/>
        <v>0</v>
      </c>
    </row>
    <row r="241" spans="1:18" ht="18" customHeight="1">
      <c r="A241" s="13"/>
      <c r="B241" s="13"/>
      <c r="C241" s="13"/>
      <c r="E241" s="49" t="s">
        <v>13</v>
      </c>
      <c r="F241" s="50"/>
      <c r="G241" s="50"/>
      <c r="H241" s="50"/>
      <c r="I241" s="51"/>
      <c r="J241" s="19">
        <f>MAX(K11:K13)</f>
        <v>8.3333333333333339E-4</v>
      </c>
      <c r="Q241" s="37">
        <f t="shared" si="74"/>
        <v>0</v>
      </c>
      <c r="R241" s="37">
        <f t="shared" si="75"/>
        <v>0</v>
      </c>
    </row>
    <row r="242" spans="1:18" ht="18" customHeight="1">
      <c r="A242" s="13"/>
      <c r="B242" s="13"/>
      <c r="C242" s="13"/>
      <c r="Q242" s="37">
        <f t="shared" si="74"/>
        <v>0</v>
      </c>
      <c r="R242" s="37">
        <f t="shared" si="75"/>
        <v>0</v>
      </c>
    </row>
    <row r="243" spans="1:18" ht="18" customHeight="1">
      <c r="A243" s="13"/>
      <c r="B243" s="13"/>
      <c r="C243" s="13"/>
      <c r="Q243" s="37">
        <f t="shared" si="74"/>
        <v>0</v>
      </c>
      <c r="R243" s="37">
        <f t="shared" si="75"/>
        <v>0</v>
      </c>
    </row>
    <row r="244" spans="1:18" ht="18" customHeight="1">
      <c r="A244" s="13"/>
      <c r="B244" s="13"/>
      <c r="C244" s="13"/>
      <c r="Q244" s="37">
        <f t="shared" si="74"/>
        <v>0</v>
      </c>
      <c r="R244" s="37">
        <f t="shared" si="75"/>
        <v>0</v>
      </c>
    </row>
    <row r="245" spans="1:18" ht="18" customHeight="1">
      <c r="A245" s="13"/>
      <c r="B245" s="13"/>
      <c r="C245" s="13"/>
      <c r="Q245" s="13"/>
      <c r="R245" s="13"/>
    </row>
    <row r="246" spans="1:18" ht="18" customHeight="1">
      <c r="A246" s="13"/>
      <c r="B246" s="13"/>
      <c r="C246" s="13"/>
      <c r="Q246" s="13"/>
      <c r="R246" s="13"/>
    </row>
    <row r="247" spans="1:18" ht="18" customHeight="1">
      <c r="A247" s="13"/>
      <c r="B247" s="13"/>
      <c r="C247" s="13"/>
      <c r="Q247" s="13"/>
      <c r="R247" s="13"/>
    </row>
    <row r="248" spans="1:18" ht="18" customHeight="1">
      <c r="A248" s="13"/>
      <c r="B248" s="13"/>
      <c r="C248" s="13"/>
      <c r="Q248" s="13"/>
      <c r="R248" s="13"/>
    </row>
    <row r="249" spans="1:18" ht="18" customHeight="1">
      <c r="A249" s="13"/>
      <c r="B249" s="13"/>
      <c r="C249" s="13"/>
      <c r="Q249" s="13"/>
      <c r="R249" s="13"/>
    </row>
    <row r="250" spans="1:18" ht="18" customHeight="1">
      <c r="A250" s="13"/>
      <c r="B250" s="13"/>
      <c r="C250" s="13"/>
      <c r="Q250" s="13"/>
      <c r="R250" s="13"/>
    </row>
    <row r="251" spans="1:18" ht="18" customHeight="1">
      <c r="A251" s="13"/>
      <c r="B251" s="13"/>
      <c r="C251" s="13"/>
      <c r="Q251" s="13"/>
      <c r="R251" s="13"/>
    </row>
    <row r="252" spans="1:18" ht="18" customHeight="1">
      <c r="A252" s="13"/>
      <c r="B252" s="13"/>
      <c r="C252" s="13"/>
      <c r="Q252" s="13"/>
      <c r="R252" s="13"/>
    </row>
    <row r="253" spans="1:18" ht="18" customHeight="1">
      <c r="A253" s="13"/>
      <c r="B253" s="13"/>
      <c r="C253" s="13"/>
      <c r="Q253" s="13"/>
      <c r="R253" s="13"/>
    </row>
    <row r="254" spans="1:18" ht="18" customHeight="1">
      <c r="A254" s="13"/>
      <c r="B254" s="13"/>
      <c r="C254" s="13"/>
      <c r="Q254" s="13"/>
      <c r="R254" s="13"/>
    </row>
    <row r="255" spans="1:18" ht="18" customHeight="1">
      <c r="A255" s="13"/>
      <c r="B255" s="13"/>
      <c r="C255" s="13"/>
      <c r="Q255" s="13"/>
      <c r="R255" s="13"/>
    </row>
    <row r="256" spans="1:18" ht="18" customHeight="1">
      <c r="A256" s="13"/>
      <c r="B256" s="13"/>
      <c r="C256" s="13"/>
      <c r="Q256" s="13"/>
      <c r="R256" s="13"/>
    </row>
    <row r="257" spans="1:18" ht="18" customHeight="1">
      <c r="A257" s="13"/>
      <c r="B257" s="13"/>
      <c r="C257" s="13"/>
      <c r="Q257" s="13"/>
      <c r="R257" s="13"/>
    </row>
    <row r="258" spans="1:18" ht="18" customHeight="1">
      <c r="A258" s="13"/>
      <c r="B258" s="13"/>
      <c r="C258" s="13"/>
      <c r="Q258" s="13"/>
      <c r="R258" s="13"/>
    </row>
    <row r="259" spans="1:18" ht="18" customHeight="1">
      <c r="A259" s="13"/>
      <c r="B259" s="13"/>
      <c r="C259" s="13"/>
      <c r="Q259" s="13"/>
      <c r="R259" s="13"/>
    </row>
    <row r="260" spans="1:18" ht="18" customHeight="1">
      <c r="Q260" s="13"/>
      <c r="R260" s="13"/>
    </row>
    <row r="261" spans="1:18" ht="18" customHeight="1">
      <c r="Q261" s="13"/>
      <c r="R261" s="13"/>
    </row>
    <row r="262" spans="1:18" ht="18" customHeight="1">
      <c r="Q262" s="13"/>
      <c r="R262" s="13"/>
    </row>
    <row r="263" spans="1:18" ht="18" customHeight="1">
      <c r="Q263" s="13"/>
      <c r="R263" s="13"/>
    </row>
    <row r="264" spans="1:18" ht="18" customHeight="1">
      <c r="Q264" s="13"/>
      <c r="R264" s="13"/>
    </row>
    <row r="265" spans="1:18" ht="18" customHeight="1">
      <c r="Q265" s="13"/>
      <c r="R265" s="13"/>
    </row>
  </sheetData>
  <sheetProtection formatCells="0"/>
  <mergeCells count="9">
    <mergeCell ref="K9:M9"/>
    <mergeCell ref="Q27:R27"/>
    <mergeCell ref="E6:I6"/>
    <mergeCell ref="E7:I7"/>
    <mergeCell ref="E2:I2"/>
    <mergeCell ref="E3:I3"/>
    <mergeCell ref="E4:I4"/>
    <mergeCell ref="E5:I5"/>
    <mergeCell ref="B9:C9"/>
  </mergeCells>
  <dataValidations count="1">
    <dataValidation type="list" allowBlank="1" showInputMessage="1" showErrorMessage="1" sqref="J6" xr:uid="{00000000-0002-0000-0000-000000000000}">
      <formula1>$K$86:$K$211</formula1>
    </dataValidation>
  </dataValidation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pożyczki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</dc:creator>
  <cp:lastModifiedBy>Cezary Górka /TISE</cp:lastModifiedBy>
  <cp:lastPrinted>2015-02-05T09:38:46Z</cp:lastPrinted>
  <dcterms:created xsi:type="dcterms:W3CDTF">2012-12-11T21:20:11Z</dcterms:created>
  <dcterms:modified xsi:type="dcterms:W3CDTF">2025-10-14T05:50:04Z</dcterms:modified>
  <cp:contentStatus>z ofertą dla klienta</cp:contentStatus>
</cp:coreProperties>
</file>